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Oscar\Documents\BA329 Configurator\P0171 - BA329 Configurators\"/>
    </mc:Choice>
  </mc:AlternateContent>
  <xr:revisionPtr revIDLastSave="0" documentId="13_ncr:1_{E9A74E80-E9E1-4663-8E16-D990A8EA86DF}" xr6:coauthVersionLast="47" xr6:coauthVersionMax="47" xr10:uidLastSave="{00000000-0000-0000-0000-000000000000}"/>
  <bookViews>
    <workbookView xWindow="-120" yWindow="-120" windowWidth="29040" windowHeight="15840" tabRatio="500" activeTab="1" xr2:uid="{00000000-000D-0000-FFFF-FFFF00000000}"/>
  </bookViews>
  <sheets>
    <sheet name="BA329 Configuration Table" sheetId="1" r:id="rId1"/>
    <sheet name="Help" sheetId="2" r:id="rId2"/>
  </sheets>
  <definedNames>
    <definedName name="CustomerName">Help!$C$5</definedName>
    <definedName name="CustomerOrderNo">Help!$B$7</definedName>
    <definedName name="DespatchDate">Help!$H$5</definedName>
    <definedName name="Issue">Help!$J$5</definedName>
    <definedName name="ModelNo">Help!$D$5</definedName>
    <definedName name="_xlnm.Print_Area" localSheetId="0">'BA329 Configuration Table'!$A$1:$C$108</definedName>
    <definedName name="_xlnm.Print_Titles" localSheetId="0">'BA329 Configuration Table'!$1:$1</definedName>
    <definedName name="PVar1">'BA329 Configuration Table'!$C$13:$C$24</definedName>
    <definedName name="PVar2">'BA329 Configuration Table'!$C$25:$C$36</definedName>
    <definedName name="PVar3">'BA329 Configuration Table'!$C$37:$C$48</definedName>
    <definedName name="PVar4">'BA329 Configuration Table'!$C$49:$C$60</definedName>
    <definedName name="PVar5">'BA329 Configuration Table'!$C$61:$C$72</definedName>
    <definedName name="PVar6">'BA329 Configuration Table'!$C$73:$C$84</definedName>
    <definedName name="PVar7">'BA329 Configuration Table'!$C$85:$C$96</definedName>
    <definedName name="PVar8">'BA329 Configuration Table'!$C$97:$C$108</definedName>
    <definedName name="SalesOrderNo">Help!$B$5</definedName>
    <definedName name="UnitNo">Help!$G$5</definedName>
    <definedName name="VersionNo">Help!$J$2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U41" i="1" l="1"/>
  <c r="P41" i="1"/>
  <c r="N41" i="1"/>
  <c r="H41" i="1"/>
  <c r="M39" i="1"/>
  <c r="K39" i="1"/>
  <c r="I39" i="1"/>
  <c r="H39" i="1"/>
  <c r="T37" i="1"/>
  <c r="P37" i="1"/>
  <c r="I37" i="1"/>
  <c r="T33" i="1"/>
  <c r="P33" i="1"/>
  <c r="T29" i="1"/>
  <c r="P29" i="1"/>
  <c r="I28" i="1"/>
  <c r="T25" i="1"/>
  <c r="P25" i="1"/>
  <c r="M25" i="1"/>
  <c r="K25" i="1"/>
  <c r="I25" i="1"/>
  <c r="H25" i="1"/>
  <c r="P20" i="1"/>
  <c r="H20" i="1"/>
  <c r="U18" i="1"/>
  <c r="Q18" i="1"/>
  <c r="O18" i="1"/>
  <c r="S18" i="1" s="1"/>
  <c r="N18" i="1"/>
  <c r="H18" i="1"/>
  <c r="S16" i="1"/>
  <c r="P16" i="1"/>
  <c r="O16" i="1"/>
  <c r="L16" i="1" s="1"/>
  <c r="N16" i="1"/>
  <c r="H16" i="1"/>
  <c r="U14" i="1"/>
  <c r="Q14" i="1"/>
  <c r="O14" i="1"/>
  <c r="U8" i="1" s="1"/>
  <c r="N14" i="1"/>
  <c r="L14" i="1"/>
  <c r="J14" i="1"/>
  <c r="H14" i="1"/>
  <c r="S12" i="1"/>
  <c r="P12" i="1"/>
  <c r="O12" i="1"/>
  <c r="U4" i="1" s="1"/>
  <c r="N12" i="1"/>
  <c r="H12" i="1"/>
  <c r="U10" i="1"/>
  <c r="S10" i="1"/>
  <c r="Q10" i="1"/>
  <c r="O10" i="1"/>
  <c r="M37" i="1" s="1"/>
  <c r="N10" i="1"/>
  <c r="H10" i="1"/>
  <c r="S8" i="1"/>
  <c r="P8" i="1"/>
  <c r="O8" i="1"/>
  <c r="K37" i="1" s="1"/>
  <c r="N8" i="1"/>
  <c r="H8" i="1"/>
  <c r="U6" i="1"/>
  <c r="Q6" i="1"/>
  <c r="O6" i="1"/>
  <c r="Q8" i="1" s="1"/>
  <c r="N6" i="1"/>
  <c r="L6" i="1"/>
  <c r="J6" i="1"/>
  <c r="H6" i="1"/>
  <c r="S4" i="1"/>
  <c r="P4" i="1"/>
  <c r="O4" i="1"/>
  <c r="H37" i="1" s="1"/>
  <c r="N4" i="1"/>
  <c r="J4" i="1"/>
  <c r="H4" i="1"/>
  <c r="J12" i="1" l="1"/>
  <c r="L4" i="1"/>
  <c r="P6" i="1"/>
  <c r="L12" i="1"/>
  <c r="P14" i="1"/>
  <c r="U16" i="1"/>
  <c r="R29" i="1"/>
  <c r="R37" i="1"/>
  <c r="S14" i="1"/>
  <c r="J18" i="1"/>
  <c r="J10" i="1"/>
  <c r="L10" i="1"/>
  <c r="L18" i="1"/>
  <c r="P31" i="1"/>
  <c r="S6" i="1"/>
  <c r="Q4" i="1"/>
  <c r="Q12" i="1"/>
  <c r="J8" i="1"/>
  <c r="R25" i="1"/>
  <c r="R33" i="1"/>
  <c r="J16" i="1"/>
  <c r="L8" i="1"/>
  <c r="P10" i="1"/>
  <c r="U12" i="1"/>
  <c r="P18" i="1"/>
  <c r="P27" i="1"/>
  <c r="P35" i="1"/>
  <c r="P39" i="1"/>
  <c r="H28" i="1"/>
  <c r="Q16" i="1"/>
  <c r="K28" i="1"/>
  <c r="M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000-000001000000}">
      <text>
        <r>
          <rPr>
            <sz val="10"/>
            <rFont val="Arial"/>
            <family val="2"/>
            <charset val="1"/>
          </rPr>
          <t>Access code for the configuration menu. Must be 4 characters, A-Z or 0-9.
0000 = Disabled</t>
        </r>
      </text>
    </comment>
    <comment ref="A4" authorId="0" shapeId="0" xr:uid="{00000000-0006-0000-0000-000002000000}">
      <text>
        <r>
          <rPr>
            <sz val="10"/>
            <rFont val="Arial"/>
            <family val="2"/>
            <charset val="1"/>
          </rPr>
          <t>Refer to the BA329 Instruction Manual for examples of all screen layouts.</t>
        </r>
      </text>
    </comment>
    <comment ref="A5" authorId="0" shapeId="0" xr:uid="{00000000-0006-0000-0000-000003000000}">
      <text>
        <r>
          <rPr>
            <sz val="10"/>
            <rFont val="Arial"/>
            <family val="2"/>
            <charset val="1"/>
          </rPr>
          <t>Maximum 16 characters</t>
        </r>
      </text>
    </comment>
    <comment ref="B14" authorId="0" shapeId="0" xr:uid="{00000000-0006-0000-0000-000004000000}">
      <text>
        <r>
          <rPr>
            <sz val="10"/>
            <rFont val="Arial"/>
            <family val="2"/>
            <charset val="1"/>
          </rPr>
          <t>Maximum 16 characters</t>
        </r>
      </text>
    </comment>
    <comment ref="B15" authorId="0" shapeId="0" xr:uid="{00000000-0006-0000-0000-000005000000}">
      <text>
        <r>
          <rPr>
            <sz val="10"/>
            <rFont val="Arial"/>
            <family val="2"/>
            <charset val="1"/>
          </rPr>
          <t>Maximum 8 characters</t>
        </r>
      </text>
    </comment>
    <comment ref="B16" authorId="0" shapeId="0" xr:uid="{00000000-0006-0000-0000-000006000000}">
      <text>
        <r>
          <rPr>
            <sz val="10"/>
            <rFont val="Arial"/>
            <family val="2"/>
            <charset val="1"/>
          </rPr>
          <t>Whether to use internal or external current references when calibrating loop</t>
        </r>
      </text>
    </comment>
    <comment ref="B17" authorId="0" shapeId="0" xr:uid="{00000000-0006-0000-0000-000007000000}">
      <text>
        <r>
          <rPr>
            <sz val="10"/>
            <rFont val="Arial"/>
            <family val="2"/>
            <charset val="1"/>
          </rPr>
          <t>Raw zero display value without decimal point</t>
        </r>
      </text>
    </comment>
    <comment ref="B18" authorId="0" shapeId="0" xr:uid="{00000000-0006-0000-0000-000008000000}">
      <text>
        <r>
          <rPr>
            <sz val="10"/>
            <rFont val="Arial"/>
            <family val="2"/>
            <charset val="1"/>
          </rPr>
          <t>Raw span display value without decimal point</t>
        </r>
      </text>
    </comment>
    <comment ref="B19" authorId="0" shapeId="0" xr:uid="{00000000-0006-0000-0000-000009000000}">
      <text>
        <r>
          <rPr>
            <sz val="10"/>
            <rFont val="Arial"/>
            <family val="2"/>
            <charset val="1"/>
          </rPr>
          <t>Position of ‘dummy’ decimal place on display value
0 = Off</t>
        </r>
      </text>
    </comment>
    <comment ref="B20" authorId="0" shapeId="0" xr:uid="{00000000-0006-0000-0000-00000A000000}">
      <text>
        <r>
          <rPr>
            <sz val="10"/>
            <rFont val="Arial"/>
            <family val="2"/>
            <charset val="1"/>
          </rPr>
          <t>Least significant digits in display value rounded to nearest
1 = No effect</t>
        </r>
      </text>
    </comment>
    <comment ref="B21" authorId="0" shapeId="0" xr:uid="{00000000-0006-0000-0000-00000B000000}">
      <text>
        <r>
          <rPr>
            <sz val="10"/>
            <rFont val="Arial"/>
            <family val="2"/>
            <charset val="1"/>
          </rPr>
          <t>Raw bargraph minimum value without decimal point</t>
        </r>
      </text>
    </comment>
    <comment ref="B22" authorId="0" shapeId="0" xr:uid="{00000000-0006-0000-0000-00000C000000}">
      <text>
        <r>
          <rPr>
            <sz val="10"/>
            <rFont val="Arial"/>
            <family val="2"/>
            <charset val="1"/>
          </rPr>
          <t>Raw bargraph maximum value without decimal point</t>
        </r>
      </text>
    </comment>
    <comment ref="B23" authorId="0" shapeId="0" xr:uid="{00000000-0006-0000-0000-00000D000000}">
      <text>
        <r>
          <rPr>
            <sz val="10"/>
            <rFont val="Arial"/>
            <family val="2"/>
            <charset val="1"/>
          </rPr>
          <t>Display format of bargraph, refer to the BA329 Instruction Manual for more information</t>
        </r>
      </text>
    </comment>
    <comment ref="B24" authorId="0" shapeId="0" xr:uid="{00000000-0006-0000-0000-00000E000000}">
      <text>
        <r>
          <rPr>
            <sz val="10"/>
            <rFont val="Arial"/>
            <family val="2"/>
            <charset val="1"/>
          </rPr>
          <t>The unit displayed when holding down the PV key. Refer to the BA329 Instruction Manual for more information</t>
        </r>
      </text>
    </comment>
    <comment ref="B26" authorId="0" shapeId="0" xr:uid="{00000000-0006-0000-0000-00000F000000}">
      <text>
        <r>
          <rPr>
            <sz val="10"/>
            <rFont val="Arial"/>
            <family val="2"/>
            <charset val="1"/>
          </rPr>
          <t>Maximum 16 characters</t>
        </r>
      </text>
    </comment>
    <comment ref="B27" authorId="0" shapeId="0" xr:uid="{00000000-0006-0000-0000-000010000000}">
      <text>
        <r>
          <rPr>
            <sz val="10"/>
            <rFont val="Arial"/>
            <family val="2"/>
            <charset val="1"/>
          </rPr>
          <t>Maximum 8 characters</t>
        </r>
      </text>
    </comment>
    <comment ref="B28" authorId="0" shapeId="0" xr:uid="{00000000-0006-0000-0000-000011000000}">
      <text>
        <r>
          <rPr>
            <sz val="10"/>
            <rFont val="Arial"/>
            <family val="2"/>
            <charset val="1"/>
          </rPr>
          <t>Whether to use internal or external current references when calibrating loop</t>
        </r>
      </text>
    </comment>
    <comment ref="B29" authorId="0" shapeId="0" xr:uid="{00000000-0006-0000-0000-000012000000}">
      <text>
        <r>
          <rPr>
            <sz val="10"/>
            <rFont val="Arial"/>
            <family val="2"/>
            <charset val="1"/>
          </rPr>
          <t>Raw zero display value without decimal point</t>
        </r>
      </text>
    </comment>
    <comment ref="B30" authorId="0" shapeId="0" xr:uid="{00000000-0006-0000-0000-000013000000}">
      <text>
        <r>
          <rPr>
            <sz val="10"/>
            <rFont val="Arial"/>
            <family val="2"/>
            <charset val="1"/>
          </rPr>
          <t>Raw span display value without decimal point</t>
        </r>
      </text>
    </comment>
    <comment ref="B31" authorId="0" shapeId="0" xr:uid="{00000000-0006-0000-0000-000014000000}">
      <text>
        <r>
          <rPr>
            <sz val="10"/>
            <rFont val="Arial"/>
            <family val="2"/>
            <charset val="1"/>
          </rPr>
          <t>Position of ‘dummy’ decimal place on display value
0 = Off</t>
        </r>
      </text>
    </comment>
    <comment ref="B32" authorId="0" shapeId="0" xr:uid="{00000000-0006-0000-0000-000015000000}">
      <text>
        <r>
          <rPr>
            <sz val="10"/>
            <rFont val="Arial"/>
            <family val="2"/>
            <charset val="1"/>
          </rPr>
          <t>Least significant digits in display value rounded to nearest
1 = No effect</t>
        </r>
      </text>
    </comment>
    <comment ref="B33" authorId="0" shapeId="0" xr:uid="{00000000-0006-0000-0000-000016000000}">
      <text>
        <r>
          <rPr>
            <sz val="10"/>
            <rFont val="Arial"/>
            <family val="2"/>
            <charset val="1"/>
          </rPr>
          <t>Raw bargraph minimum value without decimal point</t>
        </r>
      </text>
    </comment>
    <comment ref="B34" authorId="0" shapeId="0" xr:uid="{00000000-0006-0000-0000-000017000000}">
      <text>
        <r>
          <rPr>
            <sz val="10"/>
            <rFont val="Arial"/>
            <family val="2"/>
            <charset val="1"/>
          </rPr>
          <t>Raw bargraph maximum value without decimal point</t>
        </r>
      </text>
    </comment>
    <comment ref="B35" authorId="0" shapeId="0" xr:uid="{00000000-0006-0000-0000-000018000000}">
      <text>
        <r>
          <rPr>
            <sz val="10"/>
            <rFont val="Arial"/>
            <family val="2"/>
            <charset val="1"/>
          </rPr>
          <t>Display format of bargraph, refer to the BA329 Instruction Manual for more information</t>
        </r>
      </text>
    </comment>
    <comment ref="B36" authorId="0" shapeId="0" xr:uid="{00000000-0006-0000-0000-000019000000}">
      <text>
        <r>
          <rPr>
            <sz val="10"/>
            <rFont val="Arial"/>
            <family val="2"/>
            <charset val="1"/>
          </rPr>
          <t>The unit displayed when holding down the PV key. Refer to the BA329 Instruction Manual for more information</t>
        </r>
      </text>
    </comment>
    <comment ref="B38" authorId="0" shapeId="0" xr:uid="{00000000-0006-0000-0000-00001A000000}">
      <text>
        <r>
          <rPr>
            <sz val="10"/>
            <rFont val="Arial"/>
            <family val="2"/>
            <charset val="1"/>
          </rPr>
          <t>Maximum 16 characters</t>
        </r>
      </text>
    </comment>
    <comment ref="B39" authorId="0" shapeId="0" xr:uid="{00000000-0006-0000-0000-00001B000000}">
      <text>
        <r>
          <rPr>
            <sz val="10"/>
            <rFont val="Arial"/>
            <family val="2"/>
            <charset val="1"/>
          </rPr>
          <t>Maximum 8 characters</t>
        </r>
      </text>
    </comment>
    <comment ref="B40" authorId="0" shapeId="0" xr:uid="{00000000-0006-0000-0000-00001C000000}">
      <text>
        <r>
          <rPr>
            <sz val="10"/>
            <rFont val="Arial"/>
            <family val="2"/>
            <charset val="1"/>
          </rPr>
          <t>Whether to use internal or external current references when calibrating loop</t>
        </r>
      </text>
    </comment>
    <comment ref="B41" authorId="0" shapeId="0" xr:uid="{00000000-0006-0000-0000-00001D000000}">
      <text>
        <r>
          <rPr>
            <sz val="10"/>
            <rFont val="Arial"/>
            <family val="2"/>
            <charset val="1"/>
          </rPr>
          <t>Raw zero display value without decimal point</t>
        </r>
      </text>
    </comment>
    <comment ref="B42" authorId="0" shapeId="0" xr:uid="{00000000-0006-0000-0000-00001E000000}">
      <text>
        <r>
          <rPr>
            <sz val="10"/>
            <rFont val="Arial"/>
            <family val="2"/>
            <charset val="1"/>
          </rPr>
          <t>Raw span display value without decimal point</t>
        </r>
      </text>
    </comment>
    <comment ref="B43" authorId="0" shapeId="0" xr:uid="{00000000-0006-0000-0000-00001F000000}">
      <text>
        <r>
          <rPr>
            <sz val="10"/>
            <rFont val="Arial"/>
            <family val="2"/>
            <charset val="1"/>
          </rPr>
          <t>Position of ‘dummy’ decimal place on display value
0 = Off</t>
        </r>
      </text>
    </comment>
    <comment ref="B44" authorId="0" shapeId="0" xr:uid="{00000000-0006-0000-0000-000020000000}">
      <text>
        <r>
          <rPr>
            <sz val="10"/>
            <rFont val="Arial"/>
            <family val="2"/>
            <charset val="1"/>
          </rPr>
          <t>Least significant digits in display value rounded to nearest
1 = No effect</t>
        </r>
      </text>
    </comment>
    <comment ref="B45" authorId="0" shapeId="0" xr:uid="{00000000-0006-0000-0000-000021000000}">
      <text>
        <r>
          <rPr>
            <sz val="10"/>
            <rFont val="Arial"/>
            <family val="2"/>
            <charset val="1"/>
          </rPr>
          <t>Raw bargraph minimum value without decimal point</t>
        </r>
      </text>
    </comment>
    <comment ref="B46" authorId="0" shapeId="0" xr:uid="{00000000-0006-0000-0000-000022000000}">
      <text>
        <r>
          <rPr>
            <sz val="10"/>
            <rFont val="Arial"/>
            <family val="2"/>
            <charset val="1"/>
          </rPr>
          <t>Raw bargraph maximum value without decimal point</t>
        </r>
      </text>
    </comment>
    <comment ref="B47" authorId="0" shapeId="0" xr:uid="{00000000-0006-0000-0000-000023000000}">
      <text>
        <r>
          <rPr>
            <sz val="10"/>
            <rFont val="Arial"/>
            <family val="2"/>
            <charset val="1"/>
          </rPr>
          <t>Display format of bargraph, refer to the BA329 Instruction Manual for more information</t>
        </r>
      </text>
    </comment>
    <comment ref="B48" authorId="0" shapeId="0" xr:uid="{00000000-0006-0000-0000-000024000000}">
      <text>
        <r>
          <rPr>
            <sz val="10"/>
            <rFont val="Arial"/>
            <family val="2"/>
            <charset val="1"/>
          </rPr>
          <t>The unit displayed when holding down the PV key. Refer to the BA329 Instruction Manual for more information</t>
        </r>
      </text>
    </comment>
    <comment ref="B50" authorId="0" shapeId="0" xr:uid="{00000000-0006-0000-0000-000025000000}">
      <text>
        <r>
          <rPr>
            <sz val="10"/>
            <rFont val="Arial"/>
            <family val="2"/>
            <charset val="1"/>
          </rPr>
          <t>Maximum 16 characters</t>
        </r>
      </text>
    </comment>
    <comment ref="B51" authorId="0" shapeId="0" xr:uid="{00000000-0006-0000-0000-000026000000}">
      <text>
        <r>
          <rPr>
            <sz val="10"/>
            <rFont val="Arial"/>
            <family val="2"/>
            <charset val="1"/>
          </rPr>
          <t>Maximum 8 characters</t>
        </r>
      </text>
    </comment>
    <comment ref="B52" authorId="0" shapeId="0" xr:uid="{00000000-0006-0000-0000-000027000000}">
      <text>
        <r>
          <rPr>
            <sz val="10"/>
            <rFont val="Arial"/>
            <family val="2"/>
            <charset val="1"/>
          </rPr>
          <t>Whether to use internal or external current references when calibrating loop</t>
        </r>
      </text>
    </comment>
    <comment ref="B53" authorId="0" shapeId="0" xr:uid="{00000000-0006-0000-0000-000028000000}">
      <text>
        <r>
          <rPr>
            <sz val="10"/>
            <rFont val="Arial"/>
            <family val="2"/>
            <charset val="1"/>
          </rPr>
          <t>Raw zero display value without decimal point</t>
        </r>
      </text>
    </comment>
    <comment ref="B54" authorId="0" shapeId="0" xr:uid="{00000000-0006-0000-0000-000029000000}">
      <text>
        <r>
          <rPr>
            <sz val="10"/>
            <rFont val="Arial"/>
            <family val="2"/>
            <charset val="1"/>
          </rPr>
          <t>Raw span display value without decimal point</t>
        </r>
      </text>
    </comment>
    <comment ref="B55" authorId="0" shapeId="0" xr:uid="{00000000-0006-0000-0000-00002A000000}">
      <text>
        <r>
          <rPr>
            <sz val="10"/>
            <rFont val="Arial"/>
            <family val="2"/>
            <charset val="1"/>
          </rPr>
          <t>Position of ‘dummy’ decimal place on display value
0 = Off</t>
        </r>
      </text>
    </comment>
    <comment ref="B56" authorId="0" shapeId="0" xr:uid="{00000000-0006-0000-0000-00002B000000}">
      <text>
        <r>
          <rPr>
            <sz val="10"/>
            <rFont val="Arial"/>
            <family val="2"/>
            <charset val="1"/>
          </rPr>
          <t>Least significant digits in display value rounded to nearest
1 = No effect</t>
        </r>
      </text>
    </comment>
    <comment ref="B57" authorId="0" shapeId="0" xr:uid="{00000000-0006-0000-0000-00002C000000}">
      <text>
        <r>
          <rPr>
            <sz val="10"/>
            <rFont val="Arial"/>
            <family val="2"/>
            <charset val="1"/>
          </rPr>
          <t>Raw bargraph minimum value without decimal point</t>
        </r>
      </text>
    </comment>
    <comment ref="B58" authorId="0" shapeId="0" xr:uid="{00000000-0006-0000-0000-00002D000000}">
      <text>
        <r>
          <rPr>
            <sz val="10"/>
            <rFont val="Arial"/>
            <family val="2"/>
            <charset val="1"/>
          </rPr>
          <t>Raw bargraph maximum value without decimal point</t>
        </r>
      </text>
    </comment>
    <comment ref="B59" authorId="0" shapeId="0" xr:uid="{00000000-0006-0000-0000-00002E000000}">
      <text>
        <r>
          <rPr>
            <sz val="10"/>
            <rFont val="Arial"/>
            <family val="2"/>
            <charset val="1"/>
          </rPr>
          <t>Display format of bargraph, refer to the BA329 Instruction Manual for more information</t>
        </r>
      </text>
    </comment>
    <comment ref="B60" authorId="0" shapeId="0" xr:uid="{00000000-0006-0000-0000-00002F000000}">
      <text>
        <r>
          <rPr>
            <sz val="10"/>
            <rFont val="Arial"/>
            <family val="2"/>
            <charset val="1"/>
          </rPr>
          <t>The unit displayed when holding down the PV key. Refer to the BA329 Instruction Manual for more information</t>
        </r>
      </text>
    </comment>
    <comment ref="B62" authorId="0" shapeId="0" xr:uid="{00000000-0006-0000-0000-000030000000}">
      <text>
        <r>
          <rPr>
            <sz val="10"/>
            <rFont val="Arial"/>
            <family val="2"/>
            <charset val="1"/>
          </rPr>
          <t>Maximum 16 characters</t>
        </r>
      </text>
    </comment>
    <comment ref="B63" authorId="0" shapeId="0" xr:uid="{00000000-0006-0000-0000-000031000000}">
      <text>
        <r>
          <rPr>
            <sz val="10"/>
            <rFont val="Arial"/>
            <family val="2"/>
            <charset val="1"/>
          </rPr>
          <t>Maximum 8 characters</t>
        </r>
      </text>
    </comment>
    <comment ref="B64" authorId="0" shapeId="0" xr:uid="{00000000-0006-0000-0000-000032000000}">
      <text>
        <r>
          <rPr>
            <sz val="10"/>
            <rFont val="Arial"/>
            <family val="2"/>
            <charset val="1"/>
          </rPr>
          <t>Whether to use internal or external current references when calibrating loop</t>
        </r>
      </text>
    </comment>
    <comment ref="B65" authorId="0" shapeId="0" xr:uid="{00000000-0006-0000-0000-000033000000}">
      <text>
        <r>
          <rPr>
            <sz val="10"/>
            <rFont val="Arial"/>
            <family val="2"/>
            <charset val="1"/>
          </rPr>
          <t>Raw zero display value without decimal point</t>
        </r>
      </text>
    </comment>
    <comment ref="B66" authorId="0" shapeId="0" xr:uid="{00000000-0006-0000-0000-000034000000}">
      <text>
        <r>
          <rPr>
            <sz val="10"/>
            <rFont val="Arial"/>
            <family val="2"/>
            <charset val="1"/>
          </rPr>
          <t>Raw span display value without decimal point</t>
        </r>
      </text>
    </comment>
    <comment ref="B67" authorId="0" shapeId="0" xr:uid="{00000000-0006-0000-0000-000035000000}">
      <text>
        <r>
          <rPr>
            <sz val="10"/>
            <rFont val="Arial"/>
            <family val="2"/>
            <charset val="1"/>
          </rPr>
          <t>Position of ‘dummy’ decimal place on display value
0 = Off</t>
        </r>
      </text>
    </comment>
    <comment ref="B68" authorId="0" shapeId="0" xr:uid="{00000000-0006-0000-0000-000036000000}">
      <text>
        <r>
          <rPr>
            <sz val="10"/>
            <rFont val="Arial"/>
            <family val="2"/>
            <charset val="1"/>
          </rPr>
          <t>Least significant digits in display value rounded to nearest
1 = No effect</t>
        </r>
      </text>
    </comment>
    <comment ref="B69" authorId="0" shapeId="0" xr:uid="{00000000-0006-0000-0000-000037000000}">
      <text>
        <r>
          <rPr>
            <sz val="10"/>
            <rFont val="Arial"/>
            <family val="2"/>
            <charset val="1"/>
          </rPr>
          <t>Raw bargraph minimum value without decimal point</t>
        </r>
      </text>
    </comment>
    <comment ref="B70" authorId="0" shapeId="0" xr:uid="{00000000-0006-0000-0000-000038000000}">
      <text>
        <r>
          <rPr>
            <sz val="10"/>
            <rFont val="Arial"/>
            <family val="2"/>
            <charset val="1"/>
          </rPr>
          <t>Raw bargraph maximum value without decimal point</t>
        </r>
      </text>
    </comment>
    <comment ref="B71" authorId="0" shapeId="0" xr:uid="{00000000-0006-0000-0000-000039000000}">
      <text>
        <r>
          <rPr>
            <sz val="10"/>
            <rFont val="Arial"/>
            <family val="2"/>
            <charset val="1"/>
          </rPr>
          <t>Display format of bargraph, refer to the BA329 Instruction Manual for more information</t>
        </r>
      </text>
    </comment>
    <comment ref="B72" authorId="0" shapeId="0" xr:uid="{00000000-0006-0000-0000-00003A000000}">
      <text>
        <r>
          <rPr>
            <sz val="10"/>
            <rFont val="Arial"/>
            <family val="2"/>
            <charset val="1"/>
          </rPr>
          <t>The unit displayed when holding down the PV key. Refer to the BA329 Instruction Manual for more information</t>
        </r>
      </text>
    </comment>
    <comment ref="B74" authorId="0" shapeId="0" xr:uid="{00000000-0006-0000-0000-00003B000000}">
      <text>
        <r>
          <rPr>
            <sz val="10"/>
            <rFont val="Arial"/>
            <family val="2"/>
            <charset val="1"/>
          </rPr>
          <t>Maximum 16 characters</t>
        </r>
      </text>
    </comment>
    <comment ref="B75" authorId="0" shapeId="0" xr:uid="{00000000-0006-0000-0000-00003C000000}">
      <text>
        <r>
          <rPr>
            <sz val="10"/>
            <rFont val="Arial"/>
            <family val="2"/>
            <charset val="1"/>
          </rPr>
          <t>Maximum 8 characters</t>
        </r>
      </text>
    </comment>
    <comment ref="B76" authorId="0" shapeId="0" xr:uid="{00000000-0006-0000-0000-00003D000000}">
      <text>
        <r>
          <rPr>
            <sz val="10"/>
            <rFont val="Arial"/>
            <family val="2"/>
            <charset val="1"/>
          </rPr>
          <t>Whether to use internal or external current references when calibrating loop</t>
        </r>
      </text>
    </comment>
    <comment ref="B77" authorId="0" shapeId="0" xr:uid="{00000000-0006-0000-0000-00003E000000}">
      <text>
        <r>
          <rPr>
            <sz val="10"/>
            <rFont val="Arial"/>
            <family val="2"/>
            <charset val="1"/>
          </rPr>
          <t>Raw zero display value without decimal point</t>
        </r>
      </text>
    </comment>
    <comment ref="B78" authorId="0" shapeId="0" xr:uid="{00000000-0006-0000-0000-00003F000000}">
      <text>
        <r>
          <rPr>
            <sz val="10"/>
            <rFont val="Arial"/>
            <family val="2"/>
            <charset val="1"/>
          </rPr>
          <t>Raw span display value without decimal point</t>
        </r>
      </text>
    </comment>
    <comment ref="B79" authorId="0" shapeId="0" xr:uid="{00000000-0006-0000-0000-000040000000}">
      <text>
        <r>
          <rPr>
            <sz val="10"/>
            <rFont val="Arial"/>
            <family val="2"/>
            <charset val="1"/>
          </rPr>
          <t>Position of ‘dummy’ decimal place on display value
0 = Off</t>
        </r>
      </text>
    </comment>
    <comment ref="B80" authorId="0" shapeId="0" xr:uid="{00000000-0006-0000-0000-000041000000}">
      <text>
        <r>
          <rPr>
            <sz val="10"/>
            <rFont val="Arial"/>
            <family val="2"/>
            <charset val="1"/>
          </rPr>
          <t>Least significant digits in display value rounded to nearest
1 = No effect</t>
        </r>
      </text>
    </comment>
    <comment ref="B81" authorId="0" shapeId="0" xr:uid="{00000000-0006-0000-0000-000042000000}">
      <text>
        <r>
          <rPr>
            <sz val="10"/>
            <rFont val="Arial"/>
            <family val="2"/>
            <charset val="1"/>
          </rPr>
          <t>Raw bargraph minimum value without decimal point</t>
        </r>
      </text>
    </comment>
    <comment ref="B82" authorId="0" shapeId="0" xr:uid="{00000000-0006-0000-0000-000043000000}">
      <text>
        <r>
          <rPr>
            <sz val="10"/>
            <rFont val="Arial"/>
            <family val="2"/>
            <charset val="1"/>
          </rPr>
          <t>Raw bargraph maximum value without decimal point</t>
        </r>
      </text>
    </comment>
    <comment ref="B83" authorId="0" shapeId="0" xr:uid="{00000000-0006-0000-0000-000044000000}">
      <text>
        <r>
          <rPr>
            <sz val="10"/>
            <rFont val="Arial"/>
            <family val="2"/>
            <charset val="1"/>
          </rPr>
          <t>Display format of bargraph, refer to the BA329 Instruction Manual for more information</t>
        </r>
      </text>
    </comment>
    <comment ref="B84" authorId="0" shapeId="0" xr:uid="{00000000-0006-0000-0000-000045000000}">
      <text>
        <r>
          <rPr>
            <sz val="10"/>
            <rFont val="Arial"/>
            <family val="2"/>
            <charset val="1"/>
          </rPr>
          <t>The unit displayed when holding down the PV key. Refer to the BA329 Instruction Manual for more information</t>
        </r>
      </text>
    </comment>
    <comment ref="B86" authorId="0" shapeId="0" xr:uid="{00000000-0006-0000-0000-000046000000}">
      <text>
        <r>
          <rPr>
            <sz val="10"/>
            <rFont val="Arial"/>
            <family val="2"/>
            <charset val="1"/>
          </rPr>
          <t>Maximum 16 characters</t>
        </r>
      </text>
    </comment>
    <comment ref="B87" authorId="0" shapeId="0" xr:uid="{00000000-0006-0000-0000-000047000000}">
      <text>
        <r>
          <rPr>
            <sz val="10"/>
            <rFont val="Arial"/>
            <family val="2"/>
            <charset val="1"/>
          </rPr>
          <t>Maximum 8 characters</t>
        </r>
      </text>
    </comment>
    <comment ref="B88" authorId="0" shapeId="0" xr:uid="{00000000-0006-0000-0000-000048000000}">
      <text>
        <r>
          <rPr>
            <sz val="10"/>
            <rFont val="Arial"/>
            <family val="2"/>
            <charset val="1"/>
          </rPr>
          <t>Whether to use internal or external current references when calibrating loop</t>
        </r>
      </text>
    </comment>
    <comment ref="B89" authorId="0" shapeId="0" xr:uid="{00000000-0006-0000-0000-000049000000}">
      <text>
        <r>
          <rPr>
            <sz val="10"/>
            <rFont val="Arial"/>
            <family val="2"/>
            <charset val="1"/>
          </rPr>
          <t>Raw zero display value without decimal point</t>
        </r>
      </text>
    </comment>
    <comment ref="B90" authorId="0" shapeId="0" xr:uid="{00000000-0006-0000-0000-00004A000000}">
      <text>
        <r>
          <rPr>
            <sz val="10"/>
            <rFont val="Arial"/>
            <family val="2"/>
            <charset val="1"/>
          </rPr>
          <t>Raw span display value without decimal point</t>
        </r>
      </text>
    </comment>
    <comment ref="B91" authorId="0" shapeId="0" xr:uid="{00000000-0006-0000-0000-00004B000000}">
      <text>
        <r>
          <rPr>
            <sz val="10"/>
            <rFont val="Arial"/>
            <family val="2"/>
            <charset val="1"/>
          </rPr>
          <t>Position of ‘dummy’ decimal place on display value
0 = Off</t>
        </r>
      </text>
    </comment>
    <comment ref="B92" authorId="0" shapeId="0" xr:uid="{00000000-0006-0000-0000-00004C000000}">
      <text>
        <r>
          <rPr>
            <sz val="10"/>
            <rFont val="Arial"/>
            <family val="2"/>
            <charset val="1"/>
          </rPr>
          <t>Least significant digits in display value rounded to nearest
1 = No effect</t>
        </r>
      </text>
    </comment>
    <comment ref="B93" authorId="0" shapeId="0" xr:uid="{00000000-0006-0000-0000-00004D000000}">
      <text>
        <r>
          <rPr>
            <sz val="10"/>
            <rFont val="Arial"/>
            <family val="2"/>
            <charset val="1"/>
          </rPr>
          <t>Raw bargraph minimum value without decimal point</t>
        </r>
      </text>
    </comment>
    <comment ref="B94" authorId="0" shapeId="0" xr:uid="{00000000-0006-0000-0000-00004E000000}">
      <text>
        <r>
          <rPr>
            <sz val="10"/>
            <rFont val="Arial"/>
            <family val="2"/>
            <charset val="1"/>
          </rPr>
          <t>Raw bargraph maximum value without decimal point</t>
        </r>
      </text>
    </comment>
    <comment ref="B95" authorId="0" shapeId="0" xr:uid="{00000000-0006-0000-0000-00004F000000}">
      <text>
        <r>
          <rPr>
            <sz val="10"/>
            <rFont val="Arial"/>
            <family val="2"/>
            <charset val="1"/>
          </rPr>
          <t>Display format of bargraph, refer to the BA329 Instruction Manual for more information</t>
        </r>
      </text>
    </comment>
    <comment ref="B96" authorId="0" shapeId="0" xr:uid="{00000000-0006-0000-0000-000050000000}">
      <text>
        <r>
          <rPr>
            <sz val="10"/>
            <rFont val="Arial"/>
            <family val="2"/>
            <charset val="1"/>
          </rPr>
          <t>The unit displayed when holding down the PV key. Refer to the BA329 Instruction Manual for more information</t>
        </r>
      </text>
    </comment>
    <comment ref="B98" authorId="0" shapeId="0" xr:uid="{00000000-0006-0000-0000-000051000000}">
      <text>
        <r>
          <rPr>
            <sz val="10"/>
            <rFont val="Arial"/>
            <family val="2"/>
            <charset val="1"/>
          </rPr>
          <t>Maximum 16 characters</t>
        </r>
      </text>
    </comment>
    <comment ref="B99" authorId="0" shapeId="0" xr:uid="{00000000-0006-0000-0000-000052000000}">
      <text>
        <r>
          <rPr>
            <sz val="10"/>
            <rFont val="Arial"/>
            <family val="2"/>
            <charset val="1"/>
          </rPr>
          <t>Maximum 8 characters</t>
        </r>
      </text>
    </comment>
    <comment ref="B100" authorId="0" shapeId="0" xr:uid="{00000000-0006-0000-0000-000053000000}">
      <text>
        <r>
          <rPr>
            <sz val="10"/>
            <rFont val="Arial"/>
            <family val="2"/>
            <charset val="1"/>
          </rPr>
          <t>Whether to use internal or external current references when calibrating loop</t>
        </r>
      </text>
    </comment>
    <comment ref="B101" authorId="0" shapeId="0" xr:uid="{00000000-0006-0000-0000-000054000000}">
      <text>
        <r>
          <rPr>
            <sz val="10"/>
            <rFont val="Arial"/>
            <family val="2"/>
            <charset val="1"/>
          </rPr>
          <t>Raw zero display value without decimal point</t>
        </r>
      </text>
    </comment>
    <comment ref="B102" authorId="0" shapeId="0" xr:uid="{00000000-0006-0000-0000-000055000000}">
      <text>
        <r>
          <rPr>
            <sz val="10"/>
            <rFont val="Arial"/>
            <family val="2"/>
            <charset val="1"/>
          </rPr>
          <t>Raw span display value without decimal point</t>
        </r>
      </text>
    </comment>
    <comment ref="B103" authorId="0" shapeId="0" xr:uid="{00000000-0006-0000-0000-000056000000}">
      <text>
        <r>
          <rPr>
            <sz val="10"/>
            <rFont val="Arial"/>
            <family val="2"/>
            <charset val="1"/>
          </rPr>
          <t>Position of ‘dummy’ decimal place on display value
0 = Off</t>
        </r>
      </text>
    </comment>
    <comment ref="B104" authorId="0" shapeId="0" xr:uid="{00000000-0006-0000-0000-000057000000}">
      <text>
        <r>
          <rPr>
            <sz val="10"/>
            <rFont val="Arial"/>
            <family val="2"/>
            <charset val="1"/>
          </rPr>
          <t>Least significant digits in display value rounded to nearest
1 = No effect</t>
        </r>
      </text>
    </comment>
    <comment ref="B105" authorId="0" shapeId="0" xr:uid="{00000000-0006-0000-0000-000058000000}">
      <text>
        <r>
          <rPr>
            <sz val="10"/>
            <rFont val="Arial"/>
            <family val="2"/>
            <charset val="1"/>
          </rPr>
          <t>Raw bargraph minimum value without decimal point</t>
        </r>
      </text>
    </comment>
    <comment ref="B106" authorId="0" shapeId="0" xr:uid="{00000000-0006-0000-0000-000059000000}">
      <text>
        <r>
          <rPr>
            <sz val="10"/>
            <rFont val="Arial"/>
            <family val="2"/>
            <charset val="1"/>
          </rPr>
          <t>Raw bargraph maximum value without decimal point</t>
        </r>
      </text>
    </comment>
    <comment ref="B107" authorId="0" shapeId="0" xr:uid="{00000000-0006-0000-0000-00005A000000}">
      <text>
        <r>
          <rPr>
            <sz val="10"/>
            <rFont val="Arial"/>
            <family val="2"/>
            <charset val="1"/>
          </rPr>
          <t>Display format of bargraph, refer to the BA329 Instruction Manual for more information</t>
        </r>
      </text>
    </comment>
    <comment ref="B108" authorId="0" shapeId="0" xr:uid="{00000000-0006-0000-0000-00005B000000}">
      <text>
        <r>
          <rPr>
            <sz val="10"/>
            <rFont val="Arial"/>
            <family val="2"/>
            <charset val="1"/>
          </rPr>
          <t>The unit displayed when holding down the PV key. Refer to the BA329 Instruction Manual for more information</t>
        </r>
      </text>
    </comment>
  </commentList>
</comments>
</file>

<file path=xl/sharedStrings.xml><?xml version="1.0" encoding="utf-8"?>
<sst xmlns="http://schemas.openxmlformats.org/spreadsheetml/2006/main" count="218" uniqueCount="106">
  <si>
    <t>Parameter</t>
  </si>
  <si>
    <t>Value</t>
  </si>
  <si>
    <t>Backlight</t>
  </si>
  <si>
    <t>On</t>
  </si>
  <si>
    <t>PV</t>
  </si>
  <si>
    <t>Loop Current</t>
  </si>
  <si>
    <t>Example Display – Rows: 8 Variables + Bargraphs</t>
  </si>
  <si>
    <t>Example Display – Grid: 8 Variables + Bargraphs</t>
  </si>
  <si>
    <t>Access Code</t>
  </si>
  <si>
    <t>0000</t>
  </si>
  <si>
    <t>#</t>
  </si>
  <si>
    <t>(mA)</t>
  </si>
  <si>
    <t>Screen Layout</t>
  </si>
  <si>
    <t>Rows: 4 Variables</t>
  </si>
  <si>
    <t>Page 1 Title</t>
  </si>
  <si>
    <t>Page 2 Title</t>
  </si>
  <si>
    <t>Page 3 Title</t>
  </si>
  <si>
    <t>Page 4 Title</t>
  </si>
  <si>
    <t>Page 5 Title</t>
  </si>
  <si>
    <t>Page 6 Title</t>
  </si>
  <si>
    <t>Page 7 Title</t>
  </si>
  <si>
    <t>Page 8 Title</t>
  </si>
  <si>
    <t>Process Variable 1</t>
  </si>
  <si>
    <t>Enable</t>
  </si>
  <si>
    <t>TRUE</t>
  </si>
  <si>
    <t>Tag</t>
  </si>
  <si>
    <t>Loop 1</t>
  </si>
  <si>
    <t>Units of Measurement</t>
  </si>
  <si>
    <t>Calibration Type</t>
  </si>
  <si>
    <t>Internal refs. (SET)</t>
  </si>
  <si>
    <t>Zero</t>
  </si>
  <si>
    <t>Span</t>
  </si>
  <si>
    <t>Decimal Places</t>
  </si>
  <si>
    <t>Resolution</t>
  </si>
  <si>
    <t>Bargraph Low</t>
  </si>
  <si>
    <t>Bargraph High</t>
  </si>
  <si>
    <t>Bargraph Type</t>
  </si>
  <si>
    <t>Left</t>
  </si>
  <si>
    <t>Example Display – Columns: 4 Variables + Bargraphs</t>
  </si>
  <si>
    <t>Example Display – Rows: 4 Variables + Bargraphs</t>
  </si>
  <si>
    <t>C--P Mode</t>
  </si>
  <si>
    <t>Percent (%)</t>
  </si>
  <si>
    <t>Process Variable 2</t>
  </si>
  <si>
    <t>Loop 2</t>
  </si>
  <si>
    <t>Process Variable 3</t>
  </si>
  <si>
    <t>Loop 3</t>
  </si>
  <si>
    <t>Process Variable 4</t>
  </si>
  <si>
    <t>Loop 4</t>
  </si>
  <si>
    <t>Process Variable 5</t>
  </si>
  <si>
    <t>Loop 5</t>
  </si>
  <si>
    <t>Process Variable 6</t>
  </si>
  <si>
    <t>Loop 6</t>
  </si>
  <si>
    <t>Process Variable 7</t>
  </si>
  <si>
    <t>Loop 7</t>
  </si>
  <si>
    <t>Process Variable 8</t>
  </si>
  <si>
    <t>Loop 8</t>
  </si>
  <si>
    <t>BEKA BA329 Customer Configuration Table</t>
  </si>
  <si>
    <t>Version</t>
  </si>
  <si>
    <t>1.7</t>
  </si>
  <si>
    <t>This spreadsheet is used to define a custom configuration for the BA329-PC and -GL 8-input 4/20mA indicators</t>
  </si>
  <si>
    <t>BEKA ref #</t>
  </si>
  <si>
    <t>Customer</t>
  </si>
  <si>
    <t>Model #</t>
  </si>
  <si>
    <t>Unit #</t>
  </si>
  <si>
    <t>Despatch</t>
  </si>
  <si>
    <t>Issue</t>
  </si>
  <si>
    <t>Customer ref #</t>
  </si>
  <si>
    <t>How to use this spreadsheet</t>
  </si>
  <si>
    <t>Permitted characters</t>
  </si>
  <si>
    <t>Select the ‘BA329 Configuration Table’ sheet and enter the required configuration details into the ‘Value’ column for each parameter.
Please return the completed spreadsheet to the BEKA sales team.</t>
  </si>
  <si>
    <t>These characters are permitted for text values in the
Page Titles, Tags, and Units of Measurement parameters</t>
  </si>
  <si>
    <t>Example displays</t>
  </si>
  <si>
    <r>
      <rPr>
        <sz val="10"/>
        <rFont val="Arial"/>
        <family val="2"/>
        <charset val="1"/>
      </rPr>
      <t>A-Z, a-z, 0-9, and</t>
    </r>
    <r>
      <rPr>
        <i/>
        <sz val="10"/>
        <rFont val="Arial"/>
        <family val="2"/>
        <charset val="1"/>
      </rPr>
      <t xml:space="preserve"> </t>
    </r>
    <r>
      <rPr>
        <sz val="10"/>
        <rFont val="Arial"/>
        <family val="2"/>
        <charset val="1"/>
      </rPr>
      <t>the following special characters:</t>
    </r>
  </si>
  <si>
    <t>To the right of the Configuration Table are 4 example screen layouts that approximate what the current configuration would look like on the display of a BA329 unit.</t>
  </si>
  <si>
    <t>Percent</t>
  </si>
  <si>
    <t>Amp</t>
  </si>
  <si>
    <t>L bracket</t>
  </si>
  <si>
    <t>R bracket</t>
  </si>
  <si>
    <t>Super 2</t>
  </si>
  <si>
    <t>Super 3</t>
  </si>
  <si>
    <t>Slash</t>
  </si>
  <si>
    <t>%</t>
  </si>
  <si>
    <t>&amp;</t>
  </si>
  <si>
    <t>(</t>
  </si>
  <si>
    <t>)</t>
  </si>
  <si>
    <t>²</t>
  </si>
  <si>
    <t>³</t>
  </si>
  <si>
    <t>/</t>
  </si>
  <si>
    <t>The simulated loop current can be adjusted by the user to demonstrate the displayed value at different points via the Loop Current table on the right, for each Process Variable numbered 1-8.</t>
  </si>
  <si>
    <t>Micro</t>
  </si>
  <si>
    <t>Degree</t>
  </si>
  <si>
    <t>Plus</t>
  </si>
  <si>
    <t>Minus</t>
  </si>
  <si>
    <t>Comma</t>
  </si>
  <si>
    <t>Full stop</t>
  </si>
  <si>
    <t>Space</t>
  </si>
  <si>
    <t>µ</t>
  </si>
  <si>
    <t>°</t>
  </si>
  <si>
    <t>+</t>
  </si>
  <si>
    <t>-</t>
  </si>
  <si>
    <t>,</t>
  </si>
  <si>
    <t>.</t>
  </si>
  <si>
    <t xml:space="preserve"> </t>
  </si>
  <si>
    <r>
      <rPr>
        <i/>
        <sz val="8"/>
        <rFont val="Arial"/>
        <family val="2"/>
        <charset val="1"/>
      </rPr>
      <t xml:space="preserve">Note: Please do </t>
    </r>
    <r>
      <rPr>
        <i/>
        <u/>
        <sz val="8"/>
        <rFont val="Arial"/>
        <family val="2"/>
        <charset val="1"/>
      </rPr>
      <t>not</t>
    </r>
    <r>
      <rPr>
        <i/>
        <sz val="8"/>
        <rFont val="Arial"/>
        <family val="2"/>
        <charset val="1"/>
      </rPr>
      <t xml:space="preserve"> copy these values as cells, instead copy the character.</t>
    </r>
  </si>
  <si>
    <t>Product support</t>
  </si>
  <si>
    <t>Contact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</si>
</sst>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TRUE&quot;;&quot;TRUE&quot;;&quot;FALSE&quot;"/>
    <numFmt numFmtId="165" formatCode="000"/>
  </numFmts>
  <fonts count="29" x14ac:knownFonts="1">
    <font>
      <sz val="10"/>
      <name val="Arial"/>
      <family val="2"/>
      <charset val="1"/>
    </font>
    <font>
      <b/>
      <sz val="13"/>
      <name val="Arial"/>
      <family val="2"/>
      <charset val="1"/>
    </font>
    <font>
      <b/>
      <sz val="13"/>
      <color rgb="FF808080"/>
      <name val="Arial"/>
      <family val="2"/>
      <charset val="1"/>
    </font>
    <font>
      <b/>
      <sz val="10"/>
      <color rgb="FFFFFFFF"/>
      <name val="Arial"/>
      <family val="2"/>
      <charset val="1"/>
    </font>
    <font>
      <sz val="8"/>
      <color rgb="FFFFFFFF"/>
      <name val="Arial"/>
      <family val="2"/>
      <charset val="1"/>
    </font>
    <font>
      <b/>
      <sz val="12"/>
      <color rgb="FFFFFFFF"/>
      <name val="Arial"/>
      <family val="2"/>
      <charset val="1"/>
    </font>
    <font>
      <sz val="14"/>
      <name val="Arial"/>
      <family val="2"/>
      <charset val="1"/>
    </font>
    <font>
      <sz val="15"/>
      <name val="Consolas"/>
      <family val="3"/>
      <charset val="1"/>
    </font>
    <font>
      <sz val="9"/>
      <name val="Consolas"/>
      <family val="3"/>
      <charset val="1"/>
    </font>
    <font>
      <sz val="15"/>
      <name val="Arial"/>
      <family val="2"/>
      <charset val="1"/>
    </font>
    <font>
      <sz val="10"/>
      <color rgb="FF00235B"/>
      <name val="Arial"/>
      <family val="2"/>
      <charset val="1"/>
    </font>
    <font>
      <sz val="14"/>
      <name val="Consolas"/>
      <family val="3"/>
      <charset val="1"/>
    </font>
    <font>
      <sz val="8.5"/>
      <name val="Consolas"/>
      <family val="3"/>
      <charset val="1"/>
    </font>
    <font>
      <b/>
      <sz val="18"/>
      <name val="Arial"/>
      <family val="2"/>
      <charset val="1"/>
    </font>
    <font>
      <sz val="10"/>
      <color rgb="FFFFFFFF"/>
      <name val="Arial"/>
      <family val="2"/>
      <charset val="1"/>
    </font>
    <font>
      <sz val="28"/>
      <name val="Arial"/>
      <family val="2"/>
      <charset val="1"/>
    </font>
    <font>
      <sz val="9"/>
      <name val="Arial"/>
      <family val="2"/>
      <charset val="1"/>
    </font>
    <font>
      <b/>
      <i/>
      <sz val="30"/>
      <color rgb="FFFFFFFF"/>
      <name val="Arial"/>
      <family val="2"/>
      <charset val="1"/>
    </font>
    <font>
      <sz val="14"/>
      <color rgb="FFFFFFFF"/>
      <name val="Arial"/>
      <family val="2"/>
      <charset val="1"/>
    </font>
    <font>
      <b/>
      <sz val="14"/>
      <color rgb="FF000000"/>
      <name val="Arial"/>
      <family val="2"/>
      <charset val="1"/>
    </font>
    <font>
      <b/>
      <u/>
      <sz val="12"/>
      <name val="Arial"/>
      <family val="2"/>
      <charset val="1"/>
    </font>
    <font>
      <sz val="12"/>
      <name val="Arial"/>
      <family val="2"/>
      <charset val="1"/>
    </font>
    <font>
      <i/>
      <sz val="10"/>
      <name val="Arial"/>
      <family val="2"/>
      <charset val="1"/>
    </font>
    <font>
      <b/>
      <sz val="8"/>
      <name val="Arial"/>
      <family val="2"/>
      <charset val="1"/>
    </font>
    <font>
      <i/>
      <sz val="8"/>
      <name val="Arial"/>
      <family val="2"/>
      <charset val="1"/>
    </font>
    <font>
      <i/>
      <u/>
      <sz val="8"/>
      <name val="Arial"/>
      <family val="2"/>
      <charset val="1"/>
    </font>
    <font>
      <u/>
      <sz val="20"/>
      <color rgb="FF0000EE"/>
      <name val="Arial"/>
      <family val="2"/>
      <charset val="1"/>
    </font>
    <font>
      <u/>
      <sz val="10"/>
      <color rgb="FF0000EE"/>
      <name val="Arial"/>
      <family val="2"/>
      <charset val="1"/>
    </font>
    <font>
      <u/>
      <sz val="20"/>
      <color rgb="FF0000FF"/>
      <name val="Arial"/>
      <family val="2"/>
      <charset val="1"/>
    </font>
  </fonts>
  <fills count="6">
    <fill>
      <patternFill patternType="none"/>
    </fill>
    <fill>
      <patternFill patternType="gray125"/>
    </fill>
    <fill>
      <patternFill patternType="solid">
        <fgColor rgb="FF00235B"/>
        <bgColor rgb="FF000080"/>
      </patternFill>
    </fill>
    <fill>
      <patternFill patternType="solid">
        <fgColor rgb="FFFFF5CE"/>
        <bgColor rgb="FFFFFFFF"/>
      </patternFill>
    </fill>
    <fill>
      <patternFill patternType="solid">
        <fgColor rgb="FFFFFFFF"/>
        <bgColor rgb="FFFFF5CE"/>
      </patternFill>
    </fill>
    <fill>
      <patternFill patternType="solid">
        <fgColor rgb="FFC5DFFF"/>
        <bgColor rgb="FFCCFFFF"/>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ck">
        <color rgb="FF00235B"/>
      </left>
      <right style="thick">
        <color rgb="FF00235B"/>
      </right>
      <top style="thick">
        <color rgb="FF00235B"/>
      </top>
      <bottom style="thick">
        <color rgb="FF00235B"/>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medium">
        <color rgb="FF00235B"/>
      </bottom>
      <diagonal/>
    </border>
    <border>
      <left/>
      <right/>
      <top/>
      <bottom style="thick">
        <color rgb="FF00235B"/>
      </bottom>
      <diagonal/>
    </border>
    <border>
      <left/>
      <right/>
      <top style="medium">
        <color rgb="FF00235B"/>
      </top>
      <bottom/>
      <diagonal/>
    </border>
    <border>
      <left/>
      <right/>
      <top style="thick">
        <color rgb="FF00235B"/>
      </top>
      <bottom style="thick">
        <color rgb="FF00235B"/>
      </bottom>
      <diagonal/>
    </border>
  </borders>
  <cellStyleXfs count="4">
    <xf numFmtId="0" fontId="0" fillId="0" borderId="0"/>
    <xf numFmtId="0" fontId="27" fillId="0" borderId="0" applyBorder="0" applyProtection="0"/>
    <xf numFmtId="0" fontId="1" fillId="0" borderId="0" applyBorder="0" applyProtection="0">
      <alignment horizontal="right" textRotation="90"/>
    </xf>
    <xf numFmtId="0" fontId="2" fillId="0" borderId="0" applyBorder="0" applyProtection="0">
      <alignment horizontal="center" vertical="center" textRotation="90"/>
    </xf>
  </cellStyleXfs>
  <cellXfs count="68">
    <xf numFmtId="0" fontId="0" fillId="0" borderId="0" xfId="0"/>
    <xf numFmtId="164" fontId="1" fillId="0" borderId="1" xfId="0" applyNumberFormat="1" applyFont="1" applyBorder="1" applyAlignment="1">
      <alignment horizontal="center" vertical="center"/>
    </xf>
    <xf numFmtId="0" fontId="0" fillId="2" borderId="0" xfId="0" applyFill="1"/>
    <xf numFmtId="0" fontId="3" fillId="2" borderId="0" xfId="0" applyFont="1" applyFill="1" applyAlignment="1">
      <alignment horizontal="center" vertical="center" wrapText="1"/>
    </xf>
    <xf numFmtId="49" fontId="0" fillId="3" borderId="1" xfId="0" applyNumberFormat="1" applyFill="1" applyBorder="1" applyProtection="1">
      <protection locked="0"/>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4" fillId="2" borderId="0" xfId="0" applyFont="1" applyFill="1" applyAlignment="1">
      <alignment horizontal="center" vertical="center"/>
    </xf>
    <xf numFmtId="0" fontId="0" fillId="3" borderId="1" xfId="0" applyFill="1" applyBorder="1" applyProtection="1">
      <protection locked="0"/>
    </xf>
    <xf numFmtId="0" fontId="10" fillId="2" borderId="0" xfId="0" applyFont="1" applyFill="1" applyProtection="1">
      <protection hidden="1"/>
    </xf>
    <xf numFmtId="49" fontId="0" fillId="3" borderId="1" xfId="0" applyNumberFormat="1" applyFill="1" applyBorder="1" applyAlignment="1" applyProtection="1">
      <alignment horizontal="left"/>
      <protection locked="0"/>
    </xf>
    <xf numFmtId="0" fontId="10" fillId="2" borderId="0" xfId="0" applyFont="1" applyFill="1"/>
    <xf numFmtId="0" fontId="0" fillId="0" borderId="1" xfId="0" applyBorder="1"/>
    <xf numFmtId="0" fontId="0" fillId="2" borderId="0" xfId="0" applyFill="1" applyAlignment="1">
      <alignment horizontal="center" vertical="center"/>
    </xf>
    <xf numFmtId="0" fontId="14" fillId="2" borderId="0" xfId="0" applyFont="1" applyFill="1"/>
    <xf numFmtId="164" fontId="0" fillId="3" borderId="1" xfId="0" applyNumberFormat="1" applyFill="1" applyBorder="1" applyProtection="1">
      <protection locked="0"/>
    </xf>
    <xf numFmtId="0" fontId="18" fillId="2" borderId="0" xfId="0" applyFont="1" applyFill="1" applyAlignment="1">
      <alignment horizontal="center"/>
    </xf>
    <xf numFmtId="0" fontId="18" fillId="2" borderId="0" xfId="0" applyFont="1" applyFill="1" applyAlignment="1">
      <alignment horizontal="center" vertical="center"/>
    </xf>
    <xf numFmtId="49" fontId="19" fillId="3" borderId="5" xfId="0" applyNumberFormat="1" applyFont="1" applyFill="1" applyBorder="1" applyAlignment="1" applyProtection="1">
      <alignment horizontal="center" vertical="center"/>
      <protection locked="0"/>
    </xf>
    <xf numFmtId="165" fontId="19" fillId="3" borderId="5" xfId="0" applyNumberFormat="1" applyFont="1" applyFill="1" applyBorder="1" applyAlignment="1" applyProtection="1">
      <alignment horizontal="center" vertical="center"/>
      <protection locked="0"/>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5" xfId="0" applyFill="1" applyBorder="1"/>
    <xf numFmtId="0" fontId="0" fillId="2" borderId="17" xfId="0" applyFill="1" applyBorder="1"/>
    <xf numFmtId="0" fontId="1" fillId="4" borderId="1" xfId="0" applyFont="1" applyFill="1" applyBorder="1" applyAlignment="1">
      <alignment horizontal="center" vertical="center" textRotation="90"/>
    </xf>
    <xf numFmtId="0" fontId="7" fillId="0" borderId="0" xfId="0" applyFont="1" applyAlignment="1">
      <alignment horizontal="left" shrinkToFit="1"/>
    </xf>
    <xf numFmtId="0" fontId="8"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shrinkToFit="1"/>
    </xf>
    <xf numFmtId="0" fontId="15" fillId="0" borderId="0" xfId="0" applyFont="1" applyAlignment="1">
      <alignment horizontal="right" vertical="center"/>
    </xf>
    <xf numFmtId="0" fontId="13" fillId="0" borderId="0" xfId="0" applyFont="1" applyAlignment="1">
      <alignment horizontal="center" vertical="center"/>
    </xf>
    <xf numFmtId="0" fontId="16" fillId="0" borderId="0" xfId="0" applyFont="1" applyAlignment="1">
      <alignment horizontal="right" vertical="center"/>
    </xf>
    <xf numFmtId="0" fontId="7" fillId="0" borderId="3" xfId="0" applyFont="1" applyBorder="1" applyAlignment="1">
      <alignment horizontal="right" vertical="center" shrinkToFit="1"/>
    </xf>
    <xf numFmtId="0" fontId="3" fillId="2" borderId="0" xfId="0" applyFont="1" applyFill="1" applyAlignment="1">
      <alignment horizontal="center" vertical="center"/>
    </xf>
    <xf numFmtId="0" fontId="7" fillId="0" borderId="0" xfId="0" applyFont="1" applyAlignment="1">
      <alignment horizontal="center" vertical="center" wrapText="1" shrinkToFit="1"/>
    </xf>
    <xf numFmtId="0" fontId="8" fillId="0" borderId="0" xfId="0" applyFont="1" applyAlignment="1">
      <alignment horizontal="center" vertical="center" textRotation="90"/>
    </xf>
    <xf numFmtId="0" fontId="5" fillId="2" borderId="0" xfId="0" applyFont="1" applyFill="1" applyAlignment="1">
      <alignment horizontal="center" vertical="center"/>
    </xf>
    <xf numFmtId="4" fontId="6" fillId="3" borderId="1" xfId="0" applyNumberFormat="1" applyFont="1" applyFill="1" applyBorder="1" applyAlignment="1" applyProtection="1">
      <alignment horizontal="center" vertical="center"/>
      <protection locked="0"/>
    </xf>
    <xf numFmtId="0" fontId="7" fillId="0" borderId="0" xfId="0" applyFont="1" applyAlignment="1">
      <alignment horizontal="left" vertical="center" shrinkToFit="1"/>
    </xf>
    <xf numFmtId="0" fontId="9" fillId="0" borderId="0" xfId="0" applyFont="1" applyAlignment="1">
      <alignment horizontal="right" vertical="center"/>
    </xf>
    <xf numFmtId="0" fontId="12" fillId="0" borderId="3" xfId="0" applyFont="1" applyBorder="1" applyAlignment="1">
      <alignment horizontal="center" vertical="center"/>
    </xf>
    <xf numFmtId="0" fontId="7" fillId="0" borderId="4" xfId="0" applyFont="1" applyBorder="1" applyAlignment="1">
      <alignment horizontal="right" vertical="center" shrinkToFit="1"/>
    </xf>
    <xf numFmtId="0" fontId="11" fillId="0" borderId="0" xfId="0" applyFont="1" applyAlignment="1">
      <alignment horizontal="center" vertical="center" shrinkToFit="1"/>
    </xf>
    <xf numFmtId="0" fontId="9" fillId="0" borderId="2" xfId="0" applyFont="1" applyBorder="1" applyAlignment="1">
      <alignment horizontal="right" vertical="center"/>
    </xf>
    <xf numFmtId="0" fontId="0" fillId="0" borderId="1" xfId="0" applyBorder="1" applyAlignment="1">
      <alignment horizontal="left" vertical="center"/>
    </xf>
    <xf numFmtId="0" fontId="1" fillId="0" borderId="1" xfId="0" applyFont="1" applyBorder="1" applyAlignment="1">
      <alignment horizontal="center" vertical="center"/>
    </xf>
    <xf numFmtId="0" fontId="21" fillId="0" borderId="8" xfId="0" applyFont="1" applyBorder="1" applyAlignment="1">
      <alignment horizontal="center" vertical="center" wrapText="1"/>
    </xf>
    <xf numFmtId="0" fontId="21" fillId="0" borderId="13" xfId="0" applyFont="1" applyBorder="1" applyAlignment="1">
      <alignment horizontal="center" vertical="center" wrapText="1"/>
    </xf>
    <xf numFmtId="0" fontId="24" fillId="0" borderId="13" xfId="0" applyFont="1" applyBorder="1" applyAlignment="1">
      <alignment horizontal="center" vertical="center"/>
    </xf>
    <xf numFmtId="0" fontId="26" fillId="5" borderId="14" xfId="1" applyFont="1" applyFill="1" applyBorder="1" applyAlignment="1" applyProtection="1">
      <alignment horizontal="center" vertical="center"/>
    </xf>
    <xf numFmtId="0" fontId="28" fillId="5" borderId="16"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49" fontId="19" fillId="3" borderId="5" xfId="0" applyNumberFormat="1" applyFont="1" applyFill="1" applyBorder="1" applyAlignment="1" applyProtection="1">
      <alignment horizontal="center" vertical="center"/>
      <protection locked="0"/>
    </xf>
    <xf numFmtId="15" fontId="19" fillId="3" borderId="5" xfId="0" applyNumberFormat="1" applyFont="1" applyFill="1" applyBorder="1" applyAlignment="1" applyProtection="1">
      <alignment horizontal="center" vertical="center"/>
      <protection locked="0"/>
    </xf>
    <xf numFmtId="0" fontId="18" fillId="2" borderId="0" xfId="0" applyFont="1" applyFill="1" applyAlignment="1">
      <alignment horizontal="center"/>
    </xf>
    <xf numFmtId="0" fontId="17" fillId="2" borderId="0" xfId="0" applyFont="1" applyFill="1" applyAlignment="1">
      <alignment horizontal="center" vertical="center"/>
    </xf>
    <xf numFmtId="49" fontId="6" fillId="0" borderId="0" xfId="0" applyNumberFormat="1" applyFont="1" applyAlignment="1">
      <alignment horizontal="center" vertical="center"/>
    </xf>
    <xf numFmtId="0" fontId="18" fillId="2" borderId="0" xfId="0" applyFont="1" applyFill="1" applyAlignment="1">
      <alignment horizontal="center" vertical="center"/>
    </xf>
  </cellXfs>
  <cellStyles count="4">
    <cellStyle name="Hyperlink" xfId="1" builtinId="8"/>
    <cellStyle name="Normal" xfId="0" builtinId="0"/>
    <cellStyle name="Untitled1" xfId="2" xr:uid="{00000000-0005-0000-0000-000006000000}"/>
    <cellStyle name="Untitled2" xfId="3" xr:uid="{00000000-0005-0000-0000-000007000000}"/>
  </cellStyles>
  <dxfs count="1">
    <dxf>
      <font>
        <color rgb="FFCC0000"/>
        <name val="Arial"/>
        <family val="2"/>
        <charset val="1"/>
      </font>
      <fill>
        <patternFill>
          <bgColor rgb="FFFFCCCC"/>
        </patternFill>
      </fill>
    </dxf>
  </dxfs>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5CE"/>
      <rgbColor rgb="FFCCFFFF"/>
      <rgbColor rgb="FF660066"/>
      <rgbColor rgb="FFFF8080"/>
      <rgbColor rgb="FF0066CC"/>
      <rgbColor rgb="FFC5DFFF"/>
      <rgbColor rgb="FF000080"/>
      <rgbColor rgb="FFFF00FF"/>
      <rgbColor rgb="FFFFFF00"/>
      <rgbColor rgb="FF00FFFF"/>
      <rgbColor rgb="FF800080"/>
      <rgbColor rgb="FF800000"/>
      <rgbColor rgb="FF008080"/>
      <rgbColor rgb="FF0000EE"/>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235B"/>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s://www.beka.co.uk/contact_us.html" TargetMode="External"/><Relationship Id="rId1" Type="http://schemas.openxmlformats.org/officeDocument/2006/relationships/hyperlink" Target="https://www.beka.co.uk/ba329-gl_ba329-pc_eight_input_4-20ma_externally_powered_indicator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9"/>
  <sheetViews>
    <sheetView zoomScale="110" zoomScaleNormal="110" workbookViewId="0">
      <pane ySplit="1" topLeftCell="A2" activePane="bottomLeft" state="frozen"/>
      <selection pane="bottomLeft" activeCell="C2" sqref="C2"/>
    </sheetView>
  </sheetViews>
  <sheetFormatPr defaultColWidth="7.85546875" defaultRowHeight="12.75" x14ac:dyDescent="0.2"/>
  <cols>
    <col min="1" max="1" width="5.140625" customWidth="1"/>
    <col min="2" max="2" width="21" customWidth="1"/>
    <col min="3" max="3" width="35.7109375" customWidth="1"/>
    <col min="4" max="4" width="2.5703125" customWidth="1"/>
    <col min="5" max="5" width="5.140625" customWidth="1"/>
    <col min="6" max="6" width="13.5703125" customWidth="1"/>
    <col min="7" max="7" width="5.140625" customWidth="1"/>
    <col min="8" max="8" width="14.28515625" customWidth="1"/>
    <col min="9" max="9" width="3" customWidth="1"/>
    <col min="10" max="10" width="11.28515625" customWidth="1"/>
    <col min="11" max="11" width="8.140625" customWidth="1"/>
    <col min="12" max="12" width="6.140625" customWidth="1"/>
    <col min="13" max="13" width="5.140625" customWidth="1"/>
    <col min="14" max="14" width="9.140625" customWidth="1"/>
    <col min="15" max="15" width="5.140625" customWidth="1"/>
    <col min="16" max="16" width="18.42578125" customWidth="1"/>
    <col min="17" max="18" width="5.140625" customWidth="1"/>
    <col min="19" max="19" width="16.28515625" customWidth="1"/>
    <col min="20" max="20" width="2" customWidth="1"/>
    <col min="21" max="21" width="10.140625" customWidth="1"/>
    <col min="22" max="22" width="25.5703125" customWidth="1"/>
  </cols>
  <sheetData>
    <row r="1" spans="1:22" ht="27.75" customHeight="1" x14ac:dyDescent="0.2">
      <c r="A1" s="52" t="s">
        <v>0</v>
      </c>
      <c r="B1" s="52"/>
      <c r="C1" s="1" t="s">
        <v>1</v>
      </c>
      <c r="D1" s="2"/>
      <c r="E1" s="2"/>
      <c r="F1" s="3"/>
      <c r="G1" s="2"/>
      <c r="H1" s="40"/>
      <c r="I1" s="40"/>
      <c r="J1" s="40"/>
      <c r="K1" s="40"/>
      <c r="L1" s="40"/>
      <c r="M1" s="40"/>
      <c r="N1" s="40"/>
      <c r="O1" s="2"/>
      <c r="P1" s="2"/>
      <c r="Q1" s="2"/>
      <c r="R1" s="2"/>
      <c r="S1" s="2"/>
      <c r="T1" s="2"/>
      <c r="U1" s="2"/>
      <c r="V1" s="2"/>
    </row>
    <row r="2" spans="1:22" x14ac:dyDescent="0.2">
      <c r="A2" s="51" t="s">
        <v>2</v>
      </c>
      <c r="B2" s="51"/>
      <c r="C2" s="4" t="s">
        <v>3</v>
      </c>
      <c r="D2" s="2"/>
      <c r="E2" s="5" t="s">
        <v>4</v>
      </c>
      <c r="F2" s="6" t="s">
        <v>5</v>
      </c>
      <c r="G2" s="2"/>
      <c r="H2" s="40" t="s">
        <v>6</v>
      </c>
      <c r="I2" s="40"/>
      <c r="J2" s="40"/>
      <c r="K2" s="40"/>
      <c r="L2" s="40"/>
      <c r="M2" s="40"/>
      <c r="N2" s="40"/>
      <c r="O2" s="2"/>
      <c r="P2" s="40" t="s">
        <v>7</v>
      </c>
      <c r="Q2" s="40"/>
      <c r="R2" s="40"/>
      <c r="S2" s="40"/>
      <c r="T2" s="40"/>
      <c r="U2" s="40"/>
      <c r="V2" s="2"/>
    </row>
    <row r="3" spans="1:22" x14ac:dyDescent="0.2">
      <c r="A3" s="51" t="s">
        <v>8</v>
      </c>
      <c r="B3" s="51"/>
      <c r="C3" s="4" t="s">
        <v>9</v>
      </c>
      <c r="D3" s="2"/>
      <c r="E3" s="7" t="s">
        <v>10</v>
      </c>
      <c r="F3" s="7" t="s">
        <v>11</v>
      </c>
      <c r="G3" s="2"/>
      <c r="H3" s="40"/>
      <c r="I3" s="40"/>
      <c r="J3" s="40"/>
      <c r="K3" s="40"/>
      <c r="L3" s="40"/>
      <c r="M3" s="40"/>
      <c r="N3" s="40"/>
      <c r="O3" s="2"/>
      <c r="P3" s="40"/>
      <c r="Q3" s="40"/>
      <c r="R3" s="40"/>
      <c r="S3" s="40"/>
      <c r="T3" s="40"/>
      <c r="U3" s="40"/>
      <c r="V3" s="2"/>
    </row>
    <row r="4" spans="1:22" x14ac:dyDescent="0.2">
      <c r="A4" s="51" t="s">
        <v>12</v>
      </c>
      <c r="B4" s="51"/>
      <c r="C4" s="8" t="s">
        <v>13</v>
      </c>
      <c r="D4" s="2"/>
      <c r="E4" s="43">
        <v>1</v>
      </c>
      <c r="F4" s="44">
        <v>12</v>
      </c>
      <c r="G4" s="2"/>
      <c r="H4" s="45" t="str">
        <f>IF($C13,IF(ISBLANK($C14),"",$C14),"")</f>
        <v>Loop 1</v>
      </c>
      <c r="I4" s="45"/>
      <c r="J4" s="33" t="str">
        <f>IF(INDEX(PVar1, 1),_xlfn.SWITCH(INDEX(PVar1, 11),   "Left",     REPT("█", ROUND(MAX(0, MIN(1, (O4 - INDEX(PVar1, 9)) / (INDEX(PVar1, 10) - INDEX(PVar1, 9)))) * 20, 0)) &amp;     REPT(" ", 20 - ROUND(MAX(0, MIN(1, (O4 - INDEX(PVar1, 9)) / (INDEX(PVar1, 10) - INDEX(PVar1, 9)))) * 20, 0)),      "Right",     REPT(" ", ROUND(MAX(0, MIN(1, (O4 - INDEX(PVar1, 9)) / (INDEX(PVar1, 10) - INDEX(PVar1, 9)))) * 20, 0)) &amp;     REPT("█", 20 - ROUND(MAX(0, MIN(1, (O4 - INDEX(PVar1, 9)) / (INDEX(PVar1, 10) - INDEX(PVar1, 9)))) * 20, 0)),      "Centre",     REPT(" ", MAX(MIN(10 - ROUND((0.5 - (O4 - INDEX(PVar1, 9)) / (INDEX(PVar1, 10) - INDEX(PVar1, 9))) * 20, 0),10),0)) &amp;       REPT("█", MAX(MIN(ROUND((0.5 - (O4 - INDEX(PVar1, 9)) / (INDEX(PVar1, 10) - INDEX(PVar1, 9))) * 20, 0),10),0)) &amp;     REPT("█", MAX(MIN(ROUND(((O4 - INDEX(PVar1, 9)) / (INDEX(PVar1, 10) - INDEX(PVar1, 9)) - 0.5) * 20, 0),10),0)) &amp;       REPT(" ", MAX(MIN(10 - ROUND(((O4 - INDEX(PVar1, 9)) / (INDEX(PVar1, 10) - INDEX(PVar1, 9)) - 0.5) * 20, 0),10),0)),      "Off",     "",      "Invalid Mode" ),"")</f>
        <v>██████████          </v>
      </c>
      <c r="K4" s="33"/>
      <c r="L4" s="46" t="str">
        <f>IF(C13,FIXED(_xlfn.FLOOR.MATH(O4,SIGN(O4)*C20)/10^C19,C19,1),"")</f>
        <v>50.00</v>
      </c>
      <c r="M4" s="46"/>
      <c r="N4" s="45" t="str">
        <f>IF($C13,IF(ISBLANK($C15),"",$C15),"")</f>
        <v/>
      </c>
      <c r="O4" s="9">
        <f>((C18 - C17) / (20000-4000)) * (F4 * 1000 - 4000) + C17</f>
        <v>5000</v>
      </c>
      <c r="P4" s="49" t="str">
        <f>IF($C13,IF(ISBLANK($C14),"",$C14),"")</f>
        <v>Loop 1</v>
      </c>
      <c r="Q4" s="50" t="str">
        <f>IF(C13,FIXED(_xlfn.FLOOR.MATH(O4,SIGN(O4)*C20)/10^C19,C19,1),"")</f>
        <v>50.00</v>
      </c>
      <c r="R4" s="50"/>
      <c r="S4" s="49" t="str">
        <f>IF($C61,IF(ISBLANK($C62),"",$C62),"")</f>
        <v>Loop 5</v>
      </c>
      <c r="T4" s="49"/>
      <c r="U4" s="46" t="str">
        <f>IF(C61,FIXED(O12/10^C67,C67,1),"")</f>
        <v>50.00</v>
      </c>
      <c r="V4" s="2"/>
    </row>
    <row r="5" spans="1:22" x14ac:dyDescent="0.2">
      <c r="A5" s="51" t="s">
        <v>14</v>
      </c>
      <c r="B5" s="51"/>
      <c r="C5" s="10"/>
      <c r="D5" s="2"/>
      <c r="E5" s="43"/>
      <c r="F5" s="44"/>
      <c r="G5" s="2"/>
      <c r="H5" s="45"/>
      <c r="I5" s="45"/>
      <c r="J5" s="33"/>
      <c r="K5" s="33"/>
      <c r="L5" s="46"/>
      <c r="M5" s="46"/>
      <c r="N5" s="45"/>
      <c r="O5" s="11"/>
      <c r="P5" s="49"/>
      <c r="Q5" s="50"/>
      <c r="R5" s="50"/>
      <c r="S5" s="49"/>
      <c r="T5" s="49"/>
      <c r="U5" s="46"/>
      <c r="V5" s="2"/>
    </row>
    <row r="6" spans="1:22" x14ac:dyDescent="0.2">
      <c r="A6" s="51" t="s">
        <v>15</v>
      </c>
      <c r="B6" s="51"/>
      <c r="C6" s="10"/>
      <c r="D6" s="2"/>
      <c r="E6" s="43">
        <v>2</v>
      </c>
      <c r="F6" s="44">
        <v>12</v>
      </c>
      <c r="G6" s="2"/>
      <c r="H6" s="45" t="str">
        <f>IF($C25,IF(ISBLANK($C26),"",$C26),"")</f>
        <v>Loop 2</v>
      </c>
      <c r="I6" s="45"/>
      <c r="J6" s="33" t="str">
        <f>IF(INDEX(PVar2, 1),_xlfn.SWITCH(INDEX(PVar2, 11),   "Left",     REPT("█", ROUND(MAX(0, MIN(1, (O6 - INDEX(PVar2, 9)) / (INDEX(PVar2, 10) - INDEX(PVar2, 9)))) * 20, 0)) &amp;     REPT(" ", 20 - ROUND(MAX(0, MIN(1, (O6 - INDEX(PVar2, 9)) / (INDEX(PVar2, 10) - INDEX(PVar2, 9)))) * 20, 0)),      "Right",     REPT(" ", ROUND(MAX(0, MIN(1, (O6 - INDEX(PVar2, 9)) / (INDEX(PVar2, 10) - INDEX(PVar2, 9)))) * 20, 0)) &amp;     REPT("█", 20 - ROUND(MAX(0, MIN(1, (O6 - INDEX(PVar2, 9)) / (INDEX(PVar2, 10) - INDEX(PVar2, 9)))) * 20, 0)),      "Centre",     REPT(" ", MAX(MIN(10 - ROUND((0.5 - (O6 - INDEX(PVar2, 9)) / (INDEX(PVar2, 10) - INDEX(PVar2, 9))) * 20, 0),10),0)) &amp;       REPT("█", MAX(MIN(ROUND((0.5 - (O6 - INDEX(PVar2, 9)) / (INDEX(PVar2, 10) - INDEX(PVar2, 9))) * 20, 0),10),0)) &amp;     REPT("█", MAX(MIN(ROUND(((O6 - INDEX(PVar2, 9)) / (INDEX(PVar2, 10) - INDEX(PVar2, 9)) - 0.5) * 20, 0),10),0)) &amp;       REPT(" ", MAX(MIN(10 - ROUND(((O6 - INDEX(PVar2, 9)) / (INDEX(PVar2, 10) - INDEX(PVar2, 9)) - 0.5) * 20, 0),10),0)),      "Off",     "",      "Invalid Mode" ),"")</f>
        <v>██████████          </v>
      </c>
      <c r="K6" s="33"/>
      <c r="L6" s="46" t="str">
        <f>IF(C25,FIXED(_xlfn.FLOOR.MATH(O6,SIGN(O6)*C32)/10^C31,C31,1),"")</f>
        <v>50.00</v>
      </c>
      <c r="M6" s="46"/>
      <c r="N6" s="45" t="str">
        <f>IF($C25,IF(ISBLANK($C27),"",$C27),"")</f>
        <v/>
      </c>
      <c r="O6" s="9">
        <f>((C30 - C29) / (20000-4000)) * (F6 * 1000 - 4000) + C29</f>
        <v>5000</v>
      </c>
      <c r="P6" s="47" t="str">
        <f>IF(INDEX(PVar1, 1),_xlfn.SWITCH(INDEX(PVar1, 11),   "Left",     REPT("█", ROUND(MAX(0, MIN(1, (O4 - INDEX(PVar1, 9)) / (INDEX(PVar1, 10) - INDEX(PVar1, 9)))) * 20, 0)) &amp;     REPT(" ", 20 - ROUND(MAX(0, MIN(1, (O4 - INDEX(PVar1, 9)) / (INDEX(PVar1, 10) - INDEX(PVar1, 9)))) * 20, 0)),      "Right",     REPT(" ", ROUND(MAX(0, MIN(1, (O4 - INDEX(PVar1, 9)) / (INDEX(PVar1, 10) - INDEX(PVar1, 9)))) * 20, 0)) &amp;     REPT("█", 20 - ROUND(MAX(0, MIN(1, (O4 - INDEX(PVar1, 9)) / (INDEX(PVar1, 10) - INDEX(PVar1, 9)))) * 20, 0)),      "Centre",     REPT(" ", MAX(MIN(10 - ROUND((0.5 - (O4 - INDEX(PVar1, 9)) / (INDEX(PVar1, 10) - INDEX(PVar1, 9))) * 20, 0),10),0)) &amp;       REPT("█", MAX(MIN(ROUND((0.5 - (O4 - INDEX(PVar1, 9)) / (INDEX(PVar1, 10) - INDEX(PVar1, 9))) * 20, 0),10),0)) &amp;     REPT("█", MAX(MIN(ROUND(((O4 - INDEX(PVar1, 9)) / (INDEX(PVar1, 10) - INDEX(PVar1, 9)) - 0.5) * 20, 0),10),0)) &amp;       REPT(" ", MAX(MIN(10 - ROUND(((O4 - INDEX(PVar1, 9)) / (INDEX(PVar1, 10) - INDEX(PVar1, 9)) - 0.5) * 20, 0),10),0)),      "Off",     "",      "Invalid Mode" ),"")</f>
        <v>██████████          </v>
      </c>
      <c r="Q6" s="48" t="str">
        <f>IF($C13,IF(ISBLANK($C15),"",$C15),"")</f>
        <v/>
      </c>
      <c r="R6" s="48"/>
      <c r="S6" s="47" t="str">
        <f>IF(INDEX(PVar5, 1),_xlfn.SWITCH(INDEX(PVar5, 11),   "Left",     REPT("█", ROUND(MAX(0, MIN(1, (O12 - INDEX(PVar5, 9)) / (INDEX(PVar5, 10) - INDEX(PVar5, 9)))) * 20, 0)) &amp;     REPT(" ", 20 - ROUND(MAX(0, MIN(1, (O12 - INDEX(PVar5, 9)) / (INDEX(PVar5, 10) - INDEX(PVar5, 9)))) * 20, 0)),      "Right",     REPT(" ", ROUND(MAX(0, MIN(1, (O12 - INDEX(PVar5, 9)) / (INDEX(PVar5, 10) - INDEX(PVar5, 9)))) * 20, 0)) &amp;     REPT("█", 20 - ROUND(MAX(0, MIN(1, (O12 - INDEX(PVar5, 9)) / (INDEX(PVar5, 10) - INDEX(PVar5, 9)))) * 20, 0)),      "Centre",     REPT(" ", MAX(MIN(10 - ROUND((0.5 - (O12 - INDEX(PVar5, 9)) / (INDEX(PVar5, 10) - INDEX(PVar5, 9))) * 20, 0),10),0)) &amp;       REPT("█", MAX(MIN(ROUND((0.5 - (O12 - INDEX(PVar5, 9)) / (INDEX(PVar5, 10) - INDEX(PVar5, 9))) * 20, 0),10),0)) &amp;     REPT("█", MAX(MIN(ROUND(((O12 - INDEX(PVar5, 9)) / (INDEX(PVar5, 10) - INDEX(PVar5, 9)) - 0.5) * 20, 0),10),0)) &amp;       REPT(" ", MAX(MIN(10 - ROUND(((O12 - INDEX(PVar5, 9)) / (INDEX(PVar5, 10) - INDEX(PVar5, 9)) - 0.5) * 20, 0),10),0)),      "Off",     "",      "Invalid Mode" ),"")</f>
        <v>██████████          </v>
      </c>
      <c r="T6" s="47"/>
      <c r="U6" s="39" t="str">
        <f>IF($C61,IF(ISBLANK($C63),"",$C63),"")</f>
        <v/>
      </c>
      <c r="V6" s="2"/>
    </row>
    <row r="7" spans="1:22" x14ac:dyDescent="0.2">
      <c r="A7" s="51" t="s">
        <v>16</v>
      </c>
      <c r="B7" s="51"/>
      <c r="C7" s="10"/>
      <c r="D7" s="2"/>
      <c r="E7" s="43"/>
      <c r="F7" s="44"/>
      <c r="G7" s="2"/>
      <c r="H7" s="45"/>
      <c r="I7" s="45"/>
      <c r="J7" s="33"/>
      <c r="K7" s="33"/>
      <c r="L7" s="46"/>
      <c r="M7" s="46"/>
      <c r="N7" s="45"/>
      <c r="O7" s="11"/>
      <c r="P7" s="47"/>
      <c r="Q7" s="48"/>
      <c r="R7" s="48"/>
      <c r="S7" s="47"/>
      <c r="T7" s="47"/>
      <c r="U7" s="39"/>
      <c r="V7" s="2"/>
    </row>
    <row r="8" spans="1:22" x14ac:dyDescent="0.2">
      <c r="A8" s="51" t="s">
        <v>17</v>
      </c>
      <c r="B8" s="51"/>
      <c r="C8" s="10"/>
      <c r="D8" s="2"/>
      <c r="E8" s="43">
        <v>3</v>
      </c>
      <c r="F8" s="44">
        <v>12</v>
      </c>
      <c r="G8" s="2"/>
      <c r="H8" s="45" t="str">
        <f>IF($C37,IF(ISBLANK($C38),"",$C38),"")</f>
        <v>Loop 3</v>
      </c>
      <c r="I8" s="45"/>
      <c r="J8" s="33" t="str">
        <f>IF(INDEX(PVar3, 1),_xlfn.SWITCH(INDEX(PVar3, 11),   "Left",     REPT("█", ROUND(MAX(0, MIN(1, (O8 - INDEX(PVar3, 9)) / (INDEX(PVar3, 10) - INDEX(PVar3, 9)))) * 20, 0)) &amp;     REPT(" ", 20 - ROUND(MAX(0, MIN(1, (O8 - INDEX(PVar3, 9)) / (INDEX(PVar3, 10) - INDEX(PVar3, 9)))) * 20, 0)),      "Right",     REPT(" ", ROUND(MAX(0, MIN(1, (O8 - INDEX(PVar3, 9)) / (INDEX(PVar3, 10) - INDEX(PVar3, 9)))) * 20, 0)) &amp;     REPT("█", 20 - ROUND(MAX(0, MIN(1, (O8 - INDEX(PVar3, 9)) / (INDEX(PVar3, 10) - INDEX(PVar3, 9)))) * 20, 0)),      "Centre",     REPT(" ", MAX(MIN(10 - ROUND((0.5 - (O8 - INDEX(PVar3, 9)) / (INDEX(PVar3, 10) - INDEX(PVar3, 9))) * 20, 0),10),0)) &amp;       REPT("█", MAX(MIN(ROUND((0.5 - (O8 - INDEX(PVar3, 9)) / (INDEX(PVar3, 10) - INDEX(PVar3, 9))) * 20, 0),10),0)) &amp;     REPT("█", MAX(MIN(ROUND(((O8 - INDEX(PVar3, 9)) / (INDEX(PVar3, 10) - INDEX(PVar3, 9)) - 0.5) * 20, 0),10),0)) &amp;       REPT(" ", MAX(MIN(10 - ROUND(((O8 - INDEX(PVar3, 9)) / (INDEX(PVar3, 10) - INDEX(PVar3, 9)) - 0.5) * 20, 0),10),0)),      "Off",     "",      "Invalid Mode" ),"")</f>
        <v>██████████          </v>
      </c>
      <c r="K8" s="33"/>
      <c r="L8" s="46" t="str">
        <f>IF(C37,FIXED(_xlfn.FLOOR.MATH(O8,SIGN(O8)*C44)/10^C43,C43,1),"")</f>
        <v>50.00</v>
      </c>
      <c r="M8" s="46"/>
      <c r="N8" s="45" t="str">
        <f>IF($C37,IF(ISBLANK($C39),"",$C39),"")</f>
        <v/>
      </c>
      <c r="O8" s="9">
        <f>((C42 - C41) / (20000-4000)) * (F8 * 1000 - 4000) + C41</f>
        <v>5000</v>
      </c>
      <c r="P8" s="49" t="str">
        <f>IF($C25,IF(ISBLANK($C26),"",$C26),"")</f>
        <v>Loop 2</v>
      </c>
      <c r="Q8" s="50" t="str">
        <f>IF(C25,FIXED(_xlfn.FLOOR.MATH(O6,SIGN(O6)*C32)/10^C31,C31,1),"")</f>
        <v>50.00</v>
      </c>
      <c r="R8" s="50"/>
      <c r="S8" s="49" t="str">
        <f>IF($C73,IF(ISBLANK($C74),"",$C74),"")</f>
        <v>Loop 6</v>
      </c>
      <c r="T8" s="49"/>
      <c r="U8" s="46" t="str">
        <f>IF(C73,FIXED(O14/10^C79,C79,1),"")</f>
        <v>50.00</v>
      </c>
      <c r="V8" s="2"/>
    </row>
    <row r="9" spans="1:22" x14ac:dyDescent="0.2">
      <c r="A9" s="51" t="s">
        <v>18</v>
      </c>
      <c r="B9" s="51"/>
      <c r="C9" s="10"/>
      <c r="D9" s="2"/>
      <c r="E9" s="43"/>
      <c r="F9" s="44"/>
      <c r="G9" s="2"/>
      <c r="H9" s="45"/>
      <c r="I9" s="45"/>
      <c r="J9" s="33"/>
      <c r="K9" s="33"/>
      <c r="L9" s="46"/>
      <c r="M9" s="46"/>
      <c r="N9" s="45"/>
      <c r="O9" s="11"/>
      <c r="P9" s="49"/>
      <c r="Q9" s="50"/>
      <c r="R9" s="50"/>
      <c r="S9" s="49"/>
      <c r="T9" s="49"/>
      <c r="U9" s="46"/>
      <c r="V9" s="2"/>
    </row>
    <row r="10" spans="1:22" x14ac:dyDescent="0.2">
      <c r="A10" s="51" t="s">
        <v>19</v>
      </c>
      <c r="B10" s="51"/>
      <c r="C10" s="10"/>
      <c r="D10" s="2"/>
      <c r="E10" s="43">
        <v>4</v>
      </c>
      <c r="F10" s="44">
        <v>12</v>
      </c>
      <c r="G10" s="2"/>
      <c r="H10" s="45" t="str">
        <f>IF($C49,IF(ISBLANK($C50),"",$C50),"")</f>
        <v>Loop 4</v>
      </c>
      <c r="I10" s="45"/>
      <c r="J10" s="33" t="str">
        <f>IF(INDEX(PVar4, 1),_xlfn.SWITCH(INDEX(PVar4, 11),   "Left",     REPT("█", ROUND(MAX(0, MIN(1, (O10 - INDEX(PVar4, 9)) / (INDEX(PVar4, 10) - INDEX(PVar4, 9)))) * 20, 0)) &amp;     REPT(" ", 20 - ROUND(MAX(0, MIN(1, (O10 - INDEX(PVar4, 9)) / (INDEX(PVar4, 10) - INDEX(PVar4, 9)))) * 20, 0)),      "Right",     REPT(" ", ROUND(MAX(0, MIN(1, (O10 - INDEX(PVar4, 9)) / (INDEX(PVar4, 10) - INDEX(PVar4, 9)))) * 20, 0)) &amp;     REPT("█", 20 - ROUND(MAX(0, MIN(1, (O10 - INDEX(PVar4, 9)) / (INDEX(PVar4, 10) - INDEX(PVar4, 9)))) * 20, 0)),      "Centre",     REPT(" ", MAX(MIN(10 - ROUND((0.5 - (O10 - INDEX(PVar4, 9)) / (INDEX(PVar4, 10) - INDEX(PVar4, 9))) * 20, 0),10),0)) &amp;       REPT("█", MAX(MIN(ROUND((0.5 - (O10 - INDEX(PVar4, 9)) / (INDEX(PVar4, 10) - INDEX(PVar4, 9))) * 20, 0),10),0)) &amp;     REPT("█", MAX(MIN(ROUND(((O10 - INDEX(PVar4, 9)) / (INDEX(PVar4, 10) - INDEX(PVar4, 9)) - 0.5) * 20, 0),10),0)) &amp;       REPT(" ", MAX(MIN(10 - ROUND(((O10 - INDEX(PVar4, 9)) / (INDEX(PVar4, 10) - INDEX(PVar4, 9)) - 0.5) * 20, 0),10),0)),      "Off",     "",      "Invalid Mode" ),"")</f>
        <v>██████████          </v>
      </c>
      <c r="K10" s="33"/>
      <c r="L10" s="46" t="str">
        <f>IF(C49,FIXED(_xlfn.FLOOR.MATH(O10,SIGN(O10)*1)/10^C55,C55,1),"")</f>
        <v>50.00</v>
      </c>
      <c r="M10" s="46"/>
      <c r="N10" s="45" t="str">
        <f>IF($C49,IF(ISBLANK($C51),"",$C51),"")</f>
        <v/>
      </c>
      <c r="O10" s="9">
        <f>((C54 - C53) / (20000-4000)) * (F10 * 1000 - 4000) + C53</f>
        <v>5000</v>
      </c>
      <c r="P10" s="47" t="str">
        <f>IF(INDEX(PVar2, 1),_xlfn.SWITCH(INDEX(PVar2, 11),   "Left",     REPT("█", ROUND(MAX(0, MIN(1, (O6 - INDEX(PVar2, 9)) / (INDEX(PVar2, 10) - INDEX(PVar2, 9)))) * 20, 0)) &amp;     REPT(" ", 20 - ROUND(MAX(0, MIN(1, (O6 - INDEX(PVar2, 9)) / (INDEX(PVar2, 10) - INDEX(PVar2, 9)))) * 20, 0)),      "Right",     REPT(" ", ROUND(MAX(0, MIN(1, (O6 - INDEX(PVar2, 9)) / (INDEX(PVar2, 10) - INDEX(PVar2, 9)))) * 20, 0)) &amp;     REPT("█", 20 - ROUND(MAX(0, MIN(1, (O6 - INDEX(PVar2, 9)) / (INDEX(PVar2, 10) - INDEX(PVar2, 9)))) * 20, 0)),      "Centre",     REPT(" ", MAX(MIN(10 - ROUND((0.5 - (O6 - INDEX(PVar2, 9)) / (INDEX(PVar2, 10) - INDEX(PVar2, 9))) * 20, 0),10),0)) &amp;       REPT("█", MAX(MIN(ROUND((0.5 - (O6 - INDEX(PVar2, 9)) / (INDEX(PVar2, 10) - INDEX(PVar2, 9))) * 20, 0),10),0)) &amp;     REPT("█", MAX(MIN(ROUND(((O6 - INDEX(PVar2, 9)) / (INDEX(PVar2, 10) - INDEX(PVar2, 9)) - 0.5) * 20, 0),10),0)) &amp;       REPT(" ", MAX(MIN(10 - ROUND(((O6 - INDEX(PVar2, 9)) / (INDEX(PVar2, 10) - INDEX(PVar2, 9)) - 0.5) * 20, 0),10),0)),      "Off",     "",      "Invalid Mode" ),"")</f>
        <v>██████████          </v>
      </c>
      <c r="Q10" s="48" t="str">
        <f>IF($C25,IF(ISBLANK($C27),"",$C27),"")</f>
        <v/>
      </c>
      <c r="R10" s="48"/>
      <c r="S10" s="47" t="str">
        <f>IF(INDEX(PVar6, 1),_xlfn.SWITCH(INDEX(PVar6, 11),   "Left",     REPT("█", ROUND(MAX(0, MIN(1, (O14 - INDEX(PVar6, 9)) / (INDEX(PVar6, 10) - INDEX(PVar6, 9)))) * 20, 0)) &amp;     REPT(" ", 20 - ROUND(MAX(0, MIN(1, (O14 - INDEX(PVar6, 9)) / (INDEX(PVar6, 10) - INDEX(PVar6, 9)))) * 20, 0)),      "Right",     REPT(" ", ROUND(MAX(0, MIN(1, (O14 - INDEX(PVar6, 9)) / (INDEX(PVar6, 10) - INDEX(PVar6, 9)))) * 20, 0)) &amp;     REPT("█", 20 - ROUND(MAX(0, MIN(1, (O14 - INDEX(PVar6, 9)) / (INDEX(PVar6, 10) - INDEX(PVar6, 9)))) * 20, 0)),      "Centre",     REPT(" ", MAX(MIN(10 - ROUND((0.5 - (O14 - INDEX(PVar6, 9)) / (INDEX(PVar6, 10) - INDEX(PVar6, 9))) * 20, 0),10),0)) &amp;       REPT("█", MAX(MIN(ROUND((0.5 - (O14 - INDEX(PVar6, 9)) / (INDEX(PVar6, 10) - INDEX(PVar6, 9))) * 20, 0),10),0)) &amp;     REPT("█", MAX(MIN(ROUND(((O14 - INDEX(PVar6, 9)) / (INDEX(PVar6, 10) - INDEX(PVar6, 9)) - 0.5) * 20, 0),10),0)) &amp;       REPT(" ", MAX(MIN(10 - ROUND(((O14 - INDEX(PVar6, 9)) / (INDEX(PVar6, 10) - INDEX(PVar6, 9)) - 0.5) * 20, 0),10),0)),      "Off",     "",      "Invalid Mode" ),"")</f>
        <v>██████████          </v>
      </c>
      <c r="T10" s="47"/>
      <c r="U10" s="39" t="str">
        <f>IF($C73,IF(ISBLANK($C75),"",$C75),"")</f>
        <v/>
      </c>
      <c r="V10" s="2"/>
    </row>
    <row r="11" spans="1:22" x14ac:dyDescent="0.2">
      <c r="A11" s="51" t="s">
        <v>20</v>
      </c>
      <c r="B11" s="51"/>
      <c r="C11" s="10"/>
      <c r="D11" s="2"/>
      <c r="E11" s="43"/>
      <c r="F11" s="44"/>
      <c r="G11" s="2"/>
      <c r="H11" s="45"/>
      <c r="I11" s="45"/>
      <c r="J11" s="33"/>
      <c r="K11" s="33"/>
      <c r="L11" s="46"/>
      <c r="M11" s="46"/>
      <c r="N11" s="45"/>
      <c r="O11" s="11"/>
      <c r="P11" s="47"/>
      <c r="Q11" s="48"/>
      <c r="R11" s="48"/>
      <c r="S11" s="47"/>
      <c r="T11" s="47"/>
      <c r="U11" s="39"/>
      <c r="V11" s="2"/>
    </row>
    <row r="12" spans="1:22" x14ac:dyDescent="0.2">
      <c r="A12" s="51" t="s">
        <v>21</v>
      </c>
      <c r="B12" s="51"/>
      <c r="C12" s="10"/>
      <c r="D12" s="2"/>
      <c r="E12" s="43">
        <v>5</v>
      </c>
      <c r="F12" s="44">
        <v>12</v>
      </c>
      <c r="G12" s="2"/>
      <c r="H12" s="45" t="str">
        <f>IF($C61,IF(ISBLANK($C62),"",$C62),"")</f>
        <v>Loop 5</v>
      </c>
      <c r="I12" s="45"/>
      <c r="J12" s="33" t="str">
        <f>IF(INDEX(PVar5, 1),_xlfn.SWITCH(INDEX(PVar5, 11),   "Left",     REPT("█", ROUND(MAX(0, MIN(1, (O12 - INDEX(PVar5, 9)) / (INDEX(PVar5, 10) - INDEX(PVar5, 9)))) * 20, 0)) &amp;     REPT(" ", 20 - ROUND(MAX(0, MIN(1, (O12 - INDEX(PVar5, 9)) / (INDEX(PVar5, 10) - INDEX(PVar5, 9)))) * 20, 0)),      "Right",     REPT(" ", ROUND(MAX(0, MIN(1, (O12 - INDEX(PVar5, 9)) / (INDEX(PVar5, 10) - INDEX(PVar5, 9)))) * 20, 0)) &amp;     REPT("█", 20 - ROUND(MAX(0, MIN(1, (O12 - INDEX(PVar5, 9)) / (INDEX(PVar5, 10) - INDEX(PVar5, 9)))) * 20, 0)),      "Centre",     REPT(" ", MAX(MIN(10 - ROUND((0.5 - (O12 - INDEX(PVar5, 9)) / (INDEX(PVar5, 10) - INDEX(PVar5, 9))) * 20, 0),10),0)) &amp;       REPT("█", MAX(MIN(ROUND((0.5 - (O12 - INDEX(PVar5, 9)) / (INDEX(PVar5, 10) - INDEX(PVar5, 9))) * 20, 0),10),0)) &amp;     REPT("█", MAX(MIN(ROUND(((O12 - INDEX(PVar5, 9)) / (INDEX(PVar5, 10) - INDEX(PVar5, 9)) - 0.5) * 20, 0),10),0)) &amp;       REPT(" ", MAX(MIN(10 - ROUND(((O12 - INDEX(PVar5, 9)) / (INDEX(PVar5, 10) - INDEX(PVar5, 9)) - 0.5) * 20, 0),10),0)),      "Off",     "",      "Invalid Mode" ),"")</f>
        <v>██████████          </v>
      </c>
      <c r="K12" s="33"/>
      <c r="L12" s="46" t="str">
        <f>IF(C61,FIXED(O12/10^C67,C67,1),"")</f>
        <v>50.00</v>
      </c>
      <c r="M12" s="46"/>
      <c r="N12" s="45" t="str">
        <f>IF($C61,IF(ISBLANK($C63),"",$C63),"")</f>
        <v/>
      </c>
      <c r="O12" s="9">
        <f>_xlfn.FLOOR.MATH(((C66 - C65) / (20000-4000)) * (F12 * 1000 - 4000) + C65, C68)</f>
        <v>5000</v>
      </c>
      <c r="P12" s="49" t="str">
        <f>IF($C37,IF(ISBLANK($C38),"",$C38),"")</f>
        <v>Loop 3</v>
      </c>
      <c r="Q12" s="50" t="str">
        <f>IF(C37,FIXED(_xlfn.FLOOR.MATH(O8,SIGN(O8)*C44)/10^C43,C43,1),"")</f>
        <v>50.00</v>
      </c>
      <c r="R12" s="50"/>
      <c r="S12" s="49" t="str">
        <f>IF($C85,IF(ISBLANK($C86),"",$C86),"")</f>
        <v>Loop 7</v>
      </c>
      <c r="T12" s="49"/>
      <c r="U12" s="46" t="str">
        <f>IF(C85,FIXED(O16/10^C91,C91,1),"")</f>
        <v>50.00</v>
      </c>
      <c r="V12" s="2"/>
    </row>
    <row r="13" spans="1:22" x14ac:dyDescent="0.2">
      <c r="A13" s="31" t="s">
        <v>22</v>
      </c>
      <c r="B13" s="12" t="s">
        <v>23</v>
      </c>
      <c r="C13" s="4" t="s">
        <v>24</v>
      </c>
      <c r="D13" s="2"/>
      <c r="E13" s="43"/>
      <c r="F13" s="44"/>
      <c r="G13" s="2"/>
      <c r="H13" s="45"/>
      <c r="I13" s="45"/>
      <c r="J13" s="33"/>
      <c r="K13" s="33"/>
      <c r="L13" s="46"/>
      <c r="M13" s="46"/>
      <c r="N13" s="45"/>
      <c r="O13" s="11"/>
      <c r="P13" s="49"/>
      <c r="Q13" s="50"/>
      <c r="R13" s="50"/>
      <c r="S13" s="49"/>
      <c r="T13" s="49"/>
      <c r="U13" s="46"/>
      <c r="V13" s="2"/>
    </row>
    <row r="14" spans="1:22" x14ac:dyDescent="0.2">
      <c r="A14" s="31"/>
      <c r="B14" s="12" t="s">
        <v>25</v>
      </c>
      <c r="C14" s="4" t="s">
        <v>26</v>
      </c>
      <c r="D14" s="2"/>
      <c r="E14" s="43">
        <v>6</v>
      </c>
      <c r="F14" s="44">
        <v>12</v>
      </c>
      <c r="G14" s="2"/>
      <c r="H14" s="45" t="str">
        <f>IF($C73,IF(ISBLANK($C74),"",$C74),"")</f>
        <v>Loop 6</v>
      </c>
      <c r="I14" s="45"/>
      <c r="J14" s="33" t="str">
        <f>IF(INDEX(PVar6, 1),_xlfn.SWITCH(INDEX(PVar6, 11),   "Left",     REPT("█", ROUND(MAX(0, MIN(1, (O14 - INDEX(PVar6, 9)) / (INDEX(PVar6, 10) - INDEX(PVar6, 9)))) * 20, 0)) &amp;     REPT(" ", 20 - ROUND(MAX(0, MIN(1, (O14 - INDEX(PVar6, 9)) / (INDEX(PVar6, 10) - INDEX(PVar6, 9)))) * 20, 0)),      "Right",     REPT(" ", ROUND(MAX(0, MIN(1, (O14 - INDEX(PVar6, 9)) / (INDEX(PVar6, 10) - INDEX(PVar6, 9)))) * 20, 0)) &amp;     REPT("█", 20 - ROUND(MAX(0, MIN(1, (O14 - INDEX(PVar6, 9)) / (INDEX(PVar6, 10) - INDEX(PVar6, 9)))) * 20, 0)),      "Centre",     REPT(" ", MAX(MIN(10 - ROUND((0.5 - (O14 - INDEX(PVar6, 9)) / (INDEX(PVar6, 10) - INDEX(PVar6, 9))) * 20, 0),10),0)) &amp;       REPT("█", MAX(MIN(ROUND((0.5 - (O14 - INDEX(PVar6, 9)) / (INDEX(PVar6, 10) - INDEX(PVar6, 9))) * 20, 0),10),0)) &amp;     REPT("█", MAX(MIN(ROUND(((O14 - INDEX(PVar6, 9)) / (INDEX(PVar6, 10) - INDEX(PVar6, 9)) - 0.5) * 20, 0),10),0)) &amp;       REPT(" ", MAX(MIN(10 - ROUND(((O14 - INDEX(PVar6, 9)) / (INDEX(PVar6, 10) - INDEX(PVar6, 9)) - 0.5) * 20, 0),10),0)),      "Off",     "",      "Invalid Mode" ),"")</f>
        <v>██████████          </v>
      </c>
      <c r="K14" s="33"/>
      <c r="L14" s="46" t="str">
        <f>IF(C73,FIXED(O14/10^C79,C79,1),"")</f>
        <v>50.00</v>
      </c>
      <c r="M14" s="46"/>
      <c r="N14" s="45" t="str">
        <f>IF($C73,IF(ISBLANK($C75),"",$C75),"")</f>
        <v/>
      </c>
      <c r="O14" s="9">
        <f>_xlfn.FLOOR.MATH(((C78 - C77) / (20000-4000)) * (F14 * 1000 - 4000) + C77, C80)</f>
        <v>5000</v>
      </c>
      <c r="P14" s="47" t="str">
        <f>IF(INDEX(PVar3, 1),_xlfn.SWITCH(INDEX(PVar3, 11),   "Left",     REPT("█", ROUND(MAX(0, MIN(1, (O8 - INDEX(PVar3, 9)) / (INDEX(PVar3, 10) - INDEX(PVar3, 9)))) * 20, 0)) &amp;     REPT(" ", 20 - ROUND(MAX(0, MIN(1, (O8 - INDEX(PVar3, 9)) / (INDEX(PVar3, 10) - INDEX(PVar3, 9)))) * 20, 0)),      "Right",     REPT(" ", ROUND(MAX(0, MIN(1, (O8 - INDEX(PVar3, 9)) / (INDEX(PVar3, 10) - INDEX(PVar3, 9)))) * 20, 0)) &amp;     REPT("█", 20 - ROUND(MAX(0, MIN(1, (O8 - INDEX(PVar3, 9)) / (INDEX(PVar3, 10) - INDEX(PVar3, 9)))) * 20, 0)),      "Centre",     REPT(" ", MAX(MIN(10 - ROUND((0.5 - (O8 - INDEX(PVar3, 9)) / (INDEX(PVar3, 10) - INDEX(PVar3, 9))) * 20, 0),10),0)) &amp;       REPT("█", MAX(MIN(ROUND((0.5 - (O8 - INDEX(PVar3, 9)) / (INDEX(PVar3, 10) - INDEX(PVar3, 9))) * 20, 0),10),0)) &amp;     REPT("█", MAX(MIN(ROUND(((O8 - INDEX(PVar3, 9)) / (INDEX(PVar3, 10) - INDEX(PVar3, 9)) - 0.5) * 20, 0),10),0)) &amp;       REPT(" ", MAX(MIN(10 - ROUND(((O8 - INDEX(PVar3, 9)) / (INDEX(PVar3, 10) - INDEX(PVar3, 9)) - 0.5) * 20, 0),10),0)),      "Off",     "",      "Invalid Mode" ),"")</f>
        <v>██████████          </v>
      </c>
      <c r="Q14" s="48" t="str">
        <f>IF($C37,IF(ISBLANK($C39),"",$C39),"")</f>
        <v/>
      </c>
      <c r="R14" s="48"/>
      <c r="S14" s="47" t="str">
        <f>IF(INDEX(PVar7, 1),_xlfn.SWITCH(INDEX(PVar7, 11),   "Left",     REPT("█", ROUND(MAX(0, MIN(1, (O16 - INDEX(PVar7, 9)) / (INDEX(PVar7, 10) - INDEX(PVar7, 9)))) * 20, 0)) &amp;     REPT(" ", 20 - ROUND(MAX(0, MIN(1, (O16 - INDEX(PVar7, 9)) / (INDEX(PVar7, 10) - INDEX(PVar7, 9)))) * 20, 0)),      "Right",     REPT(" ", ROUND(MAX(0, MIN(1, (O16 - INDEX(PVar7, 9)) / (INDEX(PVar7, 10) - INDEX(PVar7, 9)))) * 20, 0)) &amp;     REPT("█", 20 - ROUND(MAX(0, MIN(1, (O16 - INDEX(PVar7, 9)) / (INDEX(PVar7, 10) - INDEX(PVar7, 9)))) * 20, 0)),      "Centre",     REPT(" ", MAX(MIN(10 - ROUND((0.5 - (O16 - INDEX(PVar7, 9)) / (INDEX(PVar7, 10) - INDEX(PVar7, 9))) * 20, 0),10),0)) &amp;       REPT("█", MAX(MIN(ROUND((0.5 - (O16 - INDEX(PVar7, 9)) / (INDEX(PVar7, 10) - INDEX(PVar7, 9))) * 20, 0),10),0)) &amp;     REPT("█", MAX(MIN(ROUND(((O16 - INDEX(PVar7, 9)) / (INDEX(PVar7, 10) - INDEX(PVar7, 9)) - 0.5) * 20, 0),10),0)) &amp;       REPT(" ", MAX(MIN(10 - ROUND(((O16 - INDEX(PVar7, 9)) / (INDEX(PVar7, 10) - INDEX(PVar7, 9)) - 0.5) * 20, 0),10),0)),      "Off",     "",      "Invalid Mode" ),"")</f>
        <v>██████████          </v>
      </c>
      <c r="T14" s="47"/>
      <c r="U14" s="39" t="str">
        <f>IF($C85,IF(ISBLANK($C87),"",$C87),"")</f>
        <v/>
      </c>
      <c r="V14" s="2"/>
    </row>
    <row r="15" spans="1:22" x14ac:dyDescent="0.2">
      <c r="A15" s="31"/>
      <c r="B15" s="12" t="s">
        <v>27</v>
      </c>
      <c r="C15" s="4"/>
      <c r="D15" s="2"/>
      <c r="E15" s="43"/>
      <c r="F15" s="44"/>
      <c r="G15" s="2"/>
      <c r="H15" s="45"/>
      <c r="I15" s="45"/>
      <c r="J15" s="33"/>
      <c r="K15" s="33"/>
      <c r="L15" s="46"/>
      <c r="M15" s="46"/>
      <c r="N15" s="45"/>
      <c r="O15" s="11"/>
      <c r="P15" s="47"/>
      <c r="Q15" s="48"/>
      <c r="R15" s="48"/>
      <c r="S15" s="47"/>
      <c r="T15" s="47"/>
      <c r="U15" s="39"/>
      <c r="V15" s="2"/>
    </row>
    <row r="16" spans="1:22" x14ac:dyDescent="0.2">
      <c r="A16" s="31"/>
      <c r="B16" s="12" t="s">
        <v>28</v>
      </c>
      <c r="C16" s="4" t="s">
        <v>29</v>
      </c>
      <c r="D16" s="13"/>
      <c r="E16" s="43">
        <v>7</v>
      </c>
      <c r="F16" s="44">
        <v>12</v>
      </c>
      <c r="G16" s="13"/>
      <c r="H16" s="45" t="str">
        <f>IF($C85,IF(ISBLANK($C86),"",$C86),"")</f>
        <v>Loop 7</v>
      </c>
      <c r="I16" s="45"/>
      <c r="J16" s="33" t="str">
        <f>IF(INDEX(PVar7, 1),_xlfn.SWITCH(INDEX(PVar7, 11),   "Left",     REPT("█", ROUND(MAX(0, MIN(1, (O16 - INDEX(PVar7, 9)) / (INDEX(PVar7, 10) - INDEX(PVar7, 9)))) * 20, 0)) &amp;     REPT(" ", 20 - ROUND(MAX(0, MIN(1, (O16 - INDEX(PVar7, 9)) / (INDEX(PVar7, 10) - INDEX(PVar7, 9)))) * 20, 0)),      "Right",     REPT(" ", ROUND(MAX(0, MIN(1, (O16 - INDEX(PVar7, 9)) / (INDEX(PVar7, 10) - INDEX(PVar7, 9)))) * 20, 0)) &amp;     REPT("█", 20 - ROUND(MAX(0, MIN(1, (O16 - INDEX(PVar7, 9)) / (INDEX(PVar7, 10) - INDEX(PVar7, 9)))) * 20, 0)),      "Centre",     REPT(" ", MAX(MIN(10 - ROUND((0.5 - (O16 - INDEX(PVar7, 9)) / (INDEX(PVar7, 10) - INDEX(PVar7, 9))) * 20, 0),10),0)) &amp;       REPT("█", MAX(MIN(ROUND((0.5 - (O16 - INDEX(PVar7, 9)) / (INDEX(PVar7, 10) - INDEX(PVar7, 9))) * 20, 0),10),0)) &amp;     REPT("█", MAX(MIN(ROUND(((O16 - INDEX(PVar7, 9)) / (INDEX(PVar7, 10) - INDEX(PVar7, 9)) - 0.5) * 20, 0),10),0)) &amp;       REPT(" ", MAX(MIN(10 - ROUND(((O16 - INDEX(PVar7, 9)) / (INDEX(PVar7, 10) - INDEX(PVar7, 9)) - 0.5) * 20, 0),10),0)),      "Off",     "",      "Invalid Mode" ),"")</f>
        <v>██████████          </v>
      </c>
      <c r="K16" s="33"/>
      <c r="L16" s="46" t="str">
        <f>IF(C85,FIXED(O16/10^C91,C91,1),"")</f>
        <v>50.00</v>
      </c>
      <c r="M16" s="46"/>
      <c r="N16" s="45" t="str">
        <f>IF($C85,IF(ISBLANK($C87),"",$C87),"")</f>
        <v/>
      </c>
      <c r="O16" s="9">
        <f>_xlfn.FLOOR.MATH(((C90 - C89) / (20000-4000)) * (F16 * 1000 - 4000) + C89, C92)</f>
        <v>5000</v>
      </c>
      <c r="P16" s="49" t="str">
        <f>IF($C49,IF(ISBLANK($C50),"",$C50),"")</f>
        <v>Loop 4</v>
      </c>
      <c r="Q16" s="50" t="str">
        <f>IF(C49,FIXED(_xlfn.FLOOR.MATH(O10,SIGN(O10)*1)/10^C55,C55,1),"")</f>
        <v>50.00</v>
      </c>
      <c r="R16" s="50"/>
      <c r="S16" s="49" t="str">
        <f>IF($C97,IF(ISBLANK($C98),"",$C98),"")</f>
        <v>Loop 8</v>
      </c>
      <c r="T16" s="49"/>
      <c r="U16" s="46" t="str">
        <f>IF(C97,FIXED(O18/10^C103,C103,1),"")</f>
        <v>50.00</v>
      </c>
      <c r="V16" s="2"/>
    </row>
    <row r="17" spans="1:22" x14ac:dyDescent="0.2">
      <c r="A17" s="31"/>
      <c r="B17" s="12" t="s">
        <v>30</v>
      </c>
      <c r="C17" s="8">
        <v>0</v>
      </c>
      <c r="D17" s="2"/>
      <c r="E17" s="43"/>
      <c r="F17" s="44"/>
      <c r="G17" s="2"/>
      <c r="H17" s="45"/>
      <c r="I17" s="45"/>
      <c r="J17" s="33"/>
      <c r="K17" s="33"/>
      <c r="L17" s="46"/>
      <c r="M17" s="46"/>
      <c r="N17" s="45"/>
      <c r="O17" s="11"/>
      <c r="P17" s="49"/>
      <c r="Q17" s="50"/>
      <c r="R17" s="50"/>
      <c r="S17" s="49"/>
      <c r="T17" s="49"/>
      <c r="U17" s="46"/>
      <c r="V17" s="2"/>
    </row>
    <row r="18" spans="1:22" x14ac:dyDescent="0.2">
      <c r="A18" s="31"/>
      <c r="B18" s="12" t="s">
        <v>31</v>
      </c>
      <c r="C18" s="8">
        <v>10000</v>
      </c>
      <c r="D18" s="2"/>
      <c r="E18" s="43">
        <v>8</v>
      </c>
      <c r="F18" s="44">
        <v>12</v>
      </c>
      <c r="G18" s="2"/>
      <c r="H18" s="45" t="str">
        <f>IF($C97,IF(ISBLANK($C98),"",$C98),"")</f>
        <v>Loop 8</v>
      </c>
      <c r="I18" s="45"/>
      <c r="J18" s="33" t="str">
        <f>IF(INDEX(PVar8, 1),_xlfn.SWITCH(INDEX(PVar8, 11),   "Left",     REPT("█", ROUND(MAX(0, MIN(1, (O18 - INDEX(PVar8, 9)) / (INDEX(PVar8, 10) - INDEX(PVar8, 9)))) * 20, 0)) &amp;     REPT(" ", 20 - ROUND(MAX(0, MIN(1, (O18 - INDEX(PVar8, 9)) / (INDEX(PVar8, 10) - INDEX(PVar8, 9)))) * 20, 0)),      "Right",     REPT(" ", ROUND(MAX(0, MIN(1, (O18 - INDEX(PVar8, 9)) / (INDEX(PVar8, 10) - INDEX(PVar8, 9)))) * 20, 0)) &amp;     REPT("█", 20 - ROUND(MAX(0, MIN(1, (O18 - INDEX(PVar8, 9)) / (INDEX(PVar8, 10) - INDEX(PVar8, 9)))) * 20, 0)),      "Centre",     REPT(" ", MAX(MIN(10 - ROUND((0.5 - (O18 - INDEX(PVar8, 9)) / (INDEX(PVar8, 10) - INDEX(PVar8, 9))) * 20, 0),10),0)) &amp;       REPT("█", MAX(MIN(ROUND((0.5 - (O18 - INDEX(PVar8, 9)) / (INDEX(PVar8, 10) - INDEX(PVar8, 9))) * 20, 0),10),0)) &amp;     REPT("█", MAX(MIN(ROUND(((O18 - INDEX(PVar8, 9)) / (INDEX(PVar8, 10) - INDEX(PVar8, 9)) - 0.5) * 20, 0),10),0)) &amp;       REPT(" ", MAX(MIN(10 - ROUND(((O18 - INDEX(PVar8, 9)) / (INDEX(PVar8, 10) - INDEX(PVar8, 9)) - 0.5) * 20, 0),10),0)),      "Off",     "",      "Invalid Mode" ),"")</f>
        <v>██████████          </v>
      </c>
      <c r="K18" s="33"/>
      <c r="L18" s="46" t="str">
        <f>IF(C97,FIXED(O18/10^C103,C103,1),"")</f>
        <v>50.00</v>
      </c>
      <c r="M18" s="46"/>
      <c r="N18" s="45" t="str">
        <f>IF($C97,IF(ISBLANK($C99),"",$C99),"")</f>
        <v/>
      </c>
      <c r="O18" s="9">
        <f>_xlfn.FLOOR.MATH(((C102 - C101) / (20000-4000)) * (F18 * 1000 - 4000) + C101, C104)</f>
        <v>5000</v>
      </c>
      <c r="P18" s="47" t="str">
        <f>IF(INDEX(PVar4, 1),_xlfn.SWITCH(INDEX(PVar4, 11),   "Left",     REPT("█", ROUND(MAX(0, MIN(1, (O10 - INDEX(PVar4, 9)) / (INDEX(PVar4, 10) - INDEX(PVar4, 9)))) * 20, 0)) &amp;     REPT(" ", 20 - ROUND(MAX(0, MIN(1, (O10 - INDEX(PVar4, 9)) / (INDEX(PVar4, 10) - INDEX(PVar4, 9)))) * 20, 0)),      "Right",     REPT(" ", ROUND(MAX(0, MIN(1, (O10 - INDEX(PVar4, 9)) / (INDEX(PVar4, 10) - INDEX(PVar4, 9)))) * 20, 0)) &amp;     REPT("█", 20 - ROUND(MAX(0, MIN(1, (O10 - INDEX(PVar4, 9)) / (INDEX(PVar4, 10) - INDEX(PVar4, 9)))) * 20, 0)),      "Centre",     REPT(" ", MAX(MIN(10 - ROUND((0.5 - (O10 - INDEX(PVar4, 9)) / (INDEX(PVar4, 10) - INDEX(PVar4, 9))) * 20, 0),10),0)) &amp;       REPT("█", MAX(MIN(ROUND((0.5 - (O10 - INDEX(PVar4, 9)) / (INDEX(PVar4, 10) - INDEX(PVar4, 9))) * 20, 0),10),0)) &amp;     REPT("█", MAX(MIN(ROUND(((O10 - INDEX(PVar4, 9)) / (INDEX(PVar4, 10) - INDEX(PVar4, 9)) - 0.5) * 20, 0),10),0)) &amp;       REPT(" ", MAX(MIN(10 - ROUND(((O10 - INDEX(PVar4, 9)) / (INDEX(PVar4, 10) - INDEX(PVar4, 9)) - 0.5) * 20, 0),10),0)),      "Off",     "",      "Invalid Mode" ),"")</f>
        <v>██████████          </v>
      </c>
      <c r="Q18" s="48" t="str">
        <f>IF($C49,IF(ISBLANK($C51),"",$C51),"")</f>
        <v/>
      </c>
      <c r="R18" s="48"/>
      <c r="S18" s="47" t="str">
        <f>IF(INDEX(PVar8, 1),_xlfn.SWITCH(INDEX(PVar8, 11),   "Left",     REPT("█", ROUND(MAX(0, MIN(1, (O18 - INDEX(PVar8, 9)) / (INDEX(PVar8, 10) - INDEX(PVar8, 9)))) * 20, 0)) &amp;     REPT(" ", 20 - ROUND(MAX(0, MIN(1, (O18 - INDEX(PVar8, 9)) / (INDEX(PVar8, 10) - INDEX(PVar8, 9)))) * 20, 0)),      "Right",     REPT(" ", ROUND(MAX(0, MIN(1, (O18 - INDEX(PVar8, 9)) / (INDEX(PVar8, 10) - INDEX(PVar8, 9)))) * 20, 0)) &amp;     REPT("█", 20 - ROUND(MAX(0, MIN(1, (O18 - INDEX(PVar8, 9)) / (INDEX(PVar8, 10) - INDEX(PVar8, 9)))) * 20, 0)),      "Centre",     REPT(" ", MAX(MIN(10 - ROUND((0.5 - (O18 - INDEX(PVar8, 9)) / (INDEX(PVar8, 10) - INDEX(PVar8, 9))) * 20, 0),10),0)) &amp;       REPT("█", MAX(MIN(ROUND((0.5 - (O18 - INDEX(PVar8, 9)) / (INDEX(PVar8, 10) - INDEX(PVar8, 9))) * 20, 0),10),0)) &amp;     REPT("█", MAX(MIN(ROUND(((O18 - INDEX(PVar8, 9)) / (INDEX(PVar8, 10) - INDEX(PVar8, 9)) - 0.5) * 20, 0),10),0)) &amp;       REPT(" ", MAX(MIN(10 - ROUND(((O18 - INDEX(PVar8, 9)) / (INDEX(PVar8, 10) - INDEX(PVar8, 9)) - 0.5) * 20, 0),10),0)),      "Off",     "",      "Invalid Mode" ),"")</f>
        <v>██████████          </v>
      </c>
      <c r="T18" s="47"/>
      <c r="U18" s="39" t="str">
        <f>IF($C97,IF(ISBLANK($C99),"",$C99),"")</f>
        <v/>
      </c>
      <c r="V18" s="2"/>
    </row>
    <row r="19" spans="1:22" x14ac:dyDescent="0.2">
      <c r="A19" s="31"/>
      <c r="B19" s="12" t="s">
        <v>32</v>
      </c>
      <c r="C19" s="8">
        <v>2</v>
      </c>
      <c r="D19" s="2"/>
      <c r="E19" s="43"/>
      <c r="F19" s="44"/>
      <c r="G19" s="2"/>
      <c r="H19" s="45"/>
      <c r="I19" s="45"/>
      <c r="J19" s="33"/>
      <c r="K19" s="33"/>
      <c r="L19" s="46"/>
      <c r="M19" s="46"/>
      <c r="N19" s="45"/>
      <c r="O19" s="11"/>
      <c r="P19" s="47"/>
      <c r="Q19" s="48"/>
      <c r="R19" s="48"/>
      <c r="S19" s="47"/>
      <c r="T19" s="47"/>
      <c r="U19" s="39"/>
      <c r="V19" s="2"/>
    </row>
    <row r="20" spans="1:22" x14ac:dyDescent="0.2">
      <c r="A20" s="31"/>
      <c r="B20" s="12" t="s">
        <v>33</v>
      </c>
      <c r="C20" s="8">
        <v>1</v>
      </c>
      <c r="D20" s="2"/>
      <c r="E20" s="2"/>
      <c r="F20" s="2"/>
      <c r="G20" s="2"/>
      <c r="H20" s="37" t="str">
        <f>IF(ISBLANK(C5),"",C5)</f>
        <v/>
      </c>
      <c r="I20" s="37"/>
      <c r="J20" s="37"/>
      <c r="K20" s="37"/>
      <c r="L20" s="37"/>
      <c r="M20" s="37"/>
      <c r="N20" s="37"/>
      <c r="O20" s="14"/>
      <c r="P20" s="37" t="str">
        <f>IF(ISBLANK(C5),"",C5)</f>
        <v/>
      </c>
      <c r="Q20" s="37"/>
      <c r="R20" s="37"/>
      <c r="S20" s="37"/>
      <c r="T20" s="37"/>
      <c r="U20" s="37"/>
      <c r="V20" s="2"/>
    </row>
    <row r="21" spans="1:22" x14ac:dyDescent="0.2">
      <c r="A21" s="31"/>
      <c r="B21" s="12" t="s">
        <v>34</v>
      </c>
      <c r="C21" s="8">
        <v>0</v>
      </c>
      <c r="D21" s="2"/>
      <c r="E21" s="2"/>
      <c r="F21" s="2"/>
      <c r="G21" s="2"/>
      <c r="H21" s="37"/>
      <c r="I21" s="37"/>
      <c r="J21" s="37"/>
      <c r="K21" s="37"/>
      <c r="L21" s="37"/>
      <c r="M21" s="37"/>
      <c r="N21" s="37"/>
      <c r="O21" s="14"/>
      <c r="P21" s="37"/>
      <c r="Q21" s="37"/>
      <c r="R21" s="37"/>
      <c r="S21" s="37"/>
      <c r="T21" s="37"/>
      <c r="U21" s="37"/>
      <c r="V21" s="2"/>
    </row>
    <row r="22" spans="1:22" x14ac:dyDescent="0.2">
      <c r="A22" s="31"/>
      <c r="B22" s="12" t="s">
        <v>35</v>
      </c>
      <c r="C22" s="8">
        <v>10000</v>
      </c>
      <c r="D22" s="2"/>
      <c r="E22" s="2"/>
      <c r="F22" s="2"/>
      <c r="G22" s="2"/>
      <c r="H22" s="2"/>
      <c r="I22" s="2"/>
      <c r="J22" s="2"/>
      <c r="K22" s="2"/>
      <c r="L22" s="2"/>
      <c r="M22" s="2"/>
      <c r="N22" s="2"/>
      <c r="O22" s="2"/>
      <c r="P22" s="2"/>
      <c r="Q22" s="2"/>
      <c r="R22" s="2"/>
      <c r="S22" s="2"/>
      <c r="T22" s="2"/>
      <c r="U22" s="2"/>
      <c r="V22" s="2"/>
    </row>
    <row r="23" spans="1:22" x14ac:dyDescent="0.2">
      <c r="A23" s="31"/>
      <c r="B23" s="12" t="s">
        <v>36</v>
      </c>
      <c r="C23" s="8" t="s">
        <v>37</v>
      </c>
      <c r="D23" s="2"/>
      <c r="E23" s="2"/>
      <c r="F23" s="2"/>
      <c r="G23" s="2"/>
      <c r="H23" s="40" t="s">
        <v>38</v>
      </c>
      <c r="I23" s="40"/>
      <c r="J23" s="40"/>
      <c r="K23" s="40"/>
      <c r="L23" s="40"/>
      <c r="M23" s="40"/>
      <c r="N23" s="40"/>
      <c r="O23" s="2"/>
      <c r="P23" s="40" t="s">
        <v>39</v>
      </c>
      <c r="Q23" s="40"/>
      <c r="R23" s="40"/>
      <c r="S23" s="40"/>
      <c r="T23" s="40"/>
      <c r="U23" s="40"/>
      <c r="V23" s="2"/>
    </row>
    <row r="24" spans="1:22" x14ac:dyDescent="0.2">
      <c r="A24" s="31"/>
      <c r="B24" s="12" t="s">
        <v>40</v>
      </c>
      <c r="C24" s="15" t="s">
        <v>41</v>
      </c>
      <c r="D24" s="2"/>
      <c r="E24" s="2"/>
      <c r="F24" s="2"/>
      <c r="G24" s="2"/>
      <c r="H24" s="40"/>
      <c r="I24" s="40"/>
      <c r="J24" s="40"/>
      <c r="K24" s="40"/>
      <c r="L24" s="40"/>
      <c r="M24" s="40"/>
      <c r="N24" s="40"/>
      <c r="O24" s="2"/>
      <c r="P24" s="40"/>
      <c r="Q24" s="40"/>
      <c r="R24" s="40"/>
      <c r="S24" s="40"/>
      <c r="T24" s="40"/>
      <c r="U24" s="40"/>
      <c r="V24" s="2"/>
    </row>
    <row r="25" spans="1:22" x14ac:dyDescent="0.2">
      <c r="A25" s="31" t="s">
        <v>42</v>
      </c>
      <c r="B25" s="12" t="s">
        <v>23</v>
      </c>
      <c r="C25" s="4" t="s">
        <v>24</v>
      </c>
      <c r="D25" s="2"/>
      <c r="E25" s="2"/>
      <c r="F25" s="2"/>
      <c r="G25" s="2"/>
      <c r="H25" s="41" t="str">
        <f>IF($C13,IF(ISBLANK($C14),"",$C14),"")</f>
        <v>Loop 1</v>
      </c>
      <c r="I25" s="41" t="str">
        <f>IF($C25,IF(ISBLANK($C26),"",$C26),"")</f>
        <v>Loop 2</v>
      </c>
      <c r="J25" s="41"/>
      <c r="K25" s="41" t="str">
        <f>IF($C37,IF(ISBLANK($C38),"",$C38),"")</f>
        <v>Loop 3</v>
      </c>
      <c r="L25" s="41"/>
      <c r="M25" s="41" t="str">
        <f>IF($C49,IF(ISBLANK($C50),"",$C50),"")</f>
        <v>Loop 4</v>
      </c>
      <c r="N25" s="41"/>
      <c r="O25" s="2"/>
      <c r="P25" s="35" t="str">
        <f>IF($C13,IF(ISBLANK($C14),"",$C14),"")</f>
        <v>Loop 1</v>
      </c>
      <c r="Q25" s="35"/>
      <c r="R25" s="36" t="str">
        <f>IF(C13,FIXED(_xlfn.FLOOR.MATH(O4,SIGN(O4)*C20)/10^C19,C19,1),"")</f>
        <v>50.00</v>
      </c>
      <c r="S25" s="36"/>
      <c r="T25" s="32" t="str">
        <f>IF($C13,IF(ISBLANK($C15),"",$C15),"")</f>
        <v/>
      </c>
      <c r="U25" s="32"/>
      <c r="V25" s="2"/>
    </row>
    <row r="26" spans="1:22" x14ac:dyDescent="0.2">
      <c r="A26" s="31"/>
      <c r="B26" s="12" t="s">
        <v>25</v>
      </c>
      <c r="C26" s="4" t="s">
        <v>43</v>
      </c>
      <c r="D26" s="2"/>
      <c r="E26" s="2"/>
      <c r="F26" s="2"/>
      <c r="G26" s="2"/>
      <c r="H26" s="41"/>
      <c r="I26" s="41"/>
      <c r="J26" s="41"/>
      <c r="K26" s="41"/>
      <c r="L26" s="41"/>
      <c r="M26" s="41"/>
      <c r="N26" s="41"/>
      <c r="O26" s="2"/>
      <c r="P26" s="35"/>
      <c r="Q26" s="35"/>
      <c r="R26" s="36"/>
      <c r="S26" s="36"/>
      <c r="T26" s="32"/>
      <c r="U26" s="32"/>
      <c r="V26" s="2"/>
    </row>
    <row r="27" spans="1:22" x14ac:dyDescent="0.2">
      <c r="A27" s="31"/>
      <c r="B27" s="12" t="s">
        <v>27</v>
      </c>
      <c r="C27" s="4"/>
      <c r="D27" s="2"/>
      <c r="E27" s="2"/>
      <c r="F27" s="2"/>
      <c r="G27" s="2"/>
      <c r="H27" s="41"/>
      <c r="I27" s="41"/>
      <c r="J27" s="41"/>
      <c r="K27" s="41"/>
      <c r="L27" s="41"/>
      <c r="M27" s="41"/>
      <c r="N27" s="41"/>
      <c r="O27" s="2"/>
      <c r="P27" s="33" t="str">
        <f>IF(INDEX(PVar1, 1),_xlfn.SWITCH(INDEX(PVar1, 11),   "Left",     REPT("█", ROUND(MAX(0, MIN(1, (O4 - INDEX(PVar1, 9)) / (INDEX(PVar1, 10) - INDEX(PVar1, 9)))) * 20, 0)) &amp;     REPT(" ", 20 - ROUND(MAX(0, MIN(1, (O4 - INDEX(PVar1, 9)) / (INDEX(PVar1, 10) - INDEX(PVar1, 9)))) * 20, 0)),      "Right",     REPT(" ", ROUND(MAX(0, MIN(1, (O4 - INDEX(PVar1, 9)) / (INDEX(PVar1, 10) - INDEX(PVar1, 9)))) * 20, 0)) &amp;     REPT("█", 20 - ROUND(MAX(0, MIN(1, (O4 - INDEX(PVar1, 9)) / (INDEX(PVar1, 10) - INDEX(PVar1, 9)))) * 20, 0)),      "Centre",     REPT(" ", MAX(MIN(10 - ROUND((0.5 - (O4 - INDEX(PVar1, 9)) / (INDEX(PVar1, 10) - INDEX(PVar1, 9))) * 20, 0),10),0)) &amp;       REPT("█", MAX(MIN(ROUND((0.5 - (O4 - INDEX(PVar1, 9)) / (INDEX(PVar1, 10) - INDEX(PVar1, 9))) * 20, 0),10),0)) &amp;     REPT("█", MAX(MIN(ROUND(((O4 - INDEX(PVar1, 9)) / (INDEX(PVar1, 10) - INDEX(PVar1, 9)) - 0.5) * 20, 0),10),0)) &amp;       REPT(" ", MAX(MIN(10 - ROUND(((O4 - INDEX(PVar1, 9)) / (INDEX(PVar1, 10) - INDEX(PVar1, 9)) - 0.5) * 20, 0),10),0)),      "Off",     "",      "Invalid Mode" ),"")</f>
        <v>██████████          </v>
      </c>
      <c r="Q27" s="33"/>
      <c r="R27" s="36"/>
      <c r="S27" s="36"/>
      <c r="T27" s="32"/>
      <c r="U27" s="32"/>
      <c r="V27" s="2"/>
    </row>
    <row r="28" spans="1:22" x14ac:dyDescent="0.2">
      <c r="A28" s="31"/>
      <c r="B28" s="12" t="s">
        <v>28</v>
      </c>
      <c r="C28" s="4" t="s">
        <v>29</v>
      </c>
      <c r="D28" s="2"/>
      <c r="E28" s="2"/>
      <c r="F28" s="2"/>
      <c r="G28" s="2"/>
      <c r="H28" s="42" t="str">
        <f>IF(INDEX(PVar1, 1),_xlfn.SWITCH(INDEX(PVar1, 11),   "Left",     REPT("█", ROUND(MAX(0, MIN(1, (O4 - INDEX(PVar1, 9)) / (INDEX(PVar1, 10) - INDEX(PVar1, 9)))) * 20, 0)) &amp;     REPT(" ", 20 - ROUND(MAX(0, MIN(1, (O4 - INDEX(PVar1, 9)) / (INDEX(PVar1, 10) - INDEX(PVar1, 9)))) * 20, 0)),      "Right",     REPT(" ", ROUND(MAX(0, MIN(1, (O4 - INDEX(PVar1, 9)) / (INDEX(PVar1, 10) - INDEX(PVar1, 9)))) * 20, 0)) &amp;     REPT("█", 20 - ROUND(MAX(0, MIN(1, (O4 - INDEX(PVar1, 9)) / (INDEX(PVar1, 10) - INDEX(PVar1, 9)))) * 20, 0)),      "Centre",     REPT(" ", MAX(MIN(10 - ROUND((0.5 - (O4 - INDEX(PVar1, 9)) / (INDEX(PVar1, 10) - INDEX(PVar1, 9))) * 20, 0),10),0)) &amp;       REPT("█", MAX(MIN(ROUND((0.5 - (O4 - INDEX(PVar1, 9)) / (INDEX(PVar1, 10) - INDEX(PVar1, 9))) * 20, 0),10),0)) &amp;     REPT("█", MAX(MIN(ROUND(((O4 - INDEX(PVar1, 9)) / (INDEX(PVar1, 10) - INDEX(PVar1, 9)) - 0.5) * 20, 0),10),0)) &amp;       REPT(" ", MAX(MIN(10 - ROUND(((O4 - INDEX(PVar1, 9)) / (INDEX(PVar1, 10) - INDEX(PVar1, 9)) - 0.5) * 20, 0),10),0)),      "Off",     "",      "Invalid Mode" ),"")</f>
        <v>██████████          </v>
      </c>
      <c r="I28" s="42" t="str">
        <f>IF(INDEX(PVar2, 1),_xlfn.SWITCH(INDEX(PVar2, 11),   "Left",     REPT("█", ROUND(MAX(0, MIN(1, (O6 - INDEX(PVar2, 9)) / (INDEX(PVar2, 10) - INDEX(PVar2, 9)))) * 20, 0)) &amp;     REPT(" ", 20 - ROUND(MAX(0, MIN(1, (O6 - INDEX(PVar2, 9)) / (INDEX(PVar2, 10) - INDEX(PVar2, 9)))) * 20, 0)),      "Right",     REPT(" ", ROUND(MAX(0, MIN(1, (O6 - INDEX(PVar2, 9)) / (INDEX(PVar2, 10) - INDEX(PVar2, 9)))) * 20, 0)) &amp;     REPT("█", 20 - ROUND(MAX(0, MIN(1, (O6 - INDEX(PVar2, 9)) / (INDEX(PVar2, 10) - INDEX(PVar2, 9)))) * 20, 0)),      "Centre",     REPT(" ", MAX(MIN(10 - ROUND((0.5 - (O6 - INDEX(PVar2, 9)) / (INDEX(PVar2, 10) - INDEX(PVar2, 9))) * 20, 0),10),0)) &amp;       REPT("█", MAX(MIN(ROUND((0.5 - (O6 - INDEX(PVar2, 9)) / (INDEX(PVar2, 10) - INDEX(PVar2, 9))) * 20, 0),10),0)) &amp;     REPT("█", MAX(MIN(ROUND(((O6 - INDEX(PVar2, 9)) / (INDEX(PVar2, 10) - INDEX(PVar2, 9)) - 0.5) * 20, 0),10),0)) &amp;       REPT(" ", MAX(MIN(10 - ROUND(((O6 - INDEX(PVar2, 9)) / (INDEX(PVar2, 10) - INDEX(PVar2, 9)) - 0.5) * 20, 0),10),0)),      "Off",     "",      "Invalid Mode" ),"")</f>
        <v>██████████          </v>
      </c>
      <c r="J28" s="42"/>
      <c r="K28" s="42" t="str">
        <f>IF(INDEX(PVar3, 1),_xlfn.SWITCH(INDEX(PVar3, 11),   "Left",     REPT("█", ROUND(MAX(0, MIN(1, (O8 - INDEX(PVar3, 9)) / (INDEX(PVar3, 10) - INDEX(PVar3, 9)))) * 20, 0)) &amp;     REPT(" ", 20 - ROUND(MAX(0, MIN(1, (O8 - INDEX(PVar3, 9)) / (INDEX(PVar3, 10) - INDEX(PVar3, 9)))) * 20, 0)),      "Right",     REPT(" ", ROUND(MAX(0, MIN(1, (O8 - INDEX(PVar3, 9)) / (INDEX(PVar3, 10) - INDEX(PVar3, 9)))) * 20, 0)) &amp;     REPT("█", 20 - ROUND(MAX(0, MIN(1, (O8 - INDEX(PVar3, 9)) / (INDEX(PVar3, 10) - INDEX(PVar3, 9)))) * 20, 0)),      "Centre",     REPT(" ", MAX(MIN(10 - ROUND((0.5 - (O8 - INDEX(PVar3, 9)) / (INDEX(PVar3, 10) - INDEX(PVar3, 9))) * 20, 0),10),0)) &amp;       REPT("█", MAX(MIN(ROUND((0.5 - (O8 - INDEX(PVar3, 9)) / (INDEX(PVar3, 10) - INDEX(PVar3, 9))) * 20, 0),10),0)) &amp;     REPT("█", MAX(MIN(ROUND(((O8 - INDEX(PVar3, 9)) / (INDEX(PVar3, 10) - INDEX(PVar3, 9)) - 0.5) * 20, 0),10),0)) &amp;       REPT(" ", MAX(MIN(10 - ROUND(((O8 - INDEX(PVar3, 9)) / (INDEX(PVar3, 10) - INDEX(PVar3, 9)) - 0.5) * 20, 0),10),0)),      "Off",     "",      "Invalid Mode" ),"")</f>
        <v>██████████          </v>
      </c>
      <c r="L28" s="42"/>
      <c r="M28" s="42" t="str">
        <f>IF(INDEX(PVar4, 1),_xlfn.SWITCH(INDEX(PVar4, 11),   "Left",     REPT("█", ROUND(MAX(0, MIN(1, (O10 - INDEX(PVar4, 9)) / (INDEX(PVar4, 10) - INDEX(PVar4, 9)))) * 20, 0)) &amp;     REPT(" ", 20 - ROUND(MAX(0, MIN(1, (O10 - INDEX(PVar4, 9)) / (INDEX(PVar4, 10) - INDEX(PVar4, 9)))) * 20, 0)),      "Right",     REPT(" ", ROUND(MAX(0, MIN(1, (O10 - INDEX(PVar4, 9)) / (INDEX(PVar4, 10) - INDEX(PVar4, 9)))) * 20, 0)) &amp;     REPT("█", 20 - ROUND(MAX(0, MIN(1, (O10 - INDEX(PVar4, 9)) / (INDEX(PVar4, 10) - INDEX(PVar4, 9)))) * 20, 0)),      "Centre",     REPT(" ", MAX(MIN(10 - ROUND((0.5 - (O10 - INDEX(PVar4, 9)) / (INDEX(PVar4, 10) - INDEX(PVar4, 9))) * 20, 0),10),0)) &amp;       REPT("█", MAX(MIN(ROUND((0.5 - (O10 - INDEX(PVar4, 9)) / (INDEX(PVar4, 10) - INDEX(PVar4, 9))) * 20, 0),10),0)) &amp;     REPT("█", MAX(MIN(ROUND(((O10 - INDEX(PVar4, 9)) / (INDEX(PVar4, 10) - INDEX(PVar4, 9)) - 0.5) * 20, 0),10),0)) &amp;       REPT(" ", MAX(MIN(10 - ROUND(((O10 - INDEX(PVar4, 9)) / (INDEX(PVar4, 10) - INDEX(PVar4, 9)) - 0.5) * 20, 0),10),0)),      "Off",     "",      "Invalid Mode" ),"")</f>
        <v>██████████          </v>
      </c>
      <c r="N28" s="42"/>
      <c r="O28" s="2"/>
      <c r="P28" s="33"/>
      <c r="Q28" s="33"/>
      <c r="R28" s="36"/>
      <c r="S28" s="36"/>
      <c r="T28" s="32"/>
      <c r="U28" s="32"/>
      <c r="V28" s="2"/>
    </row>
    <row r="29" spans="1:22" x14ac:dyDescent="0.2">
      <c r="A29" s="31"/>
      <c r="B29" s="12" t="s">
        <v>30</v>
      </c>
      <c r="C29" s="8">
        <v>0</v>
      </c>
      <c r="D29" s="2"/>
      <c r="E29" s="2"/>
      <c r="F29" s="2"/>
      <c r="G29" s="2"/>
      <c r="H29" s="42"/>
      <c r="I29" s="42"/>
      <c r="J29" s="42"/>
      <c r="K29" s="42"/>
      <c r="L29" s="42"/>
      <c r="M29" s="42"/>
      <c r="N29" s="42"/>
      <c r="O29" s="2"/>
      <c r="P29" s="35" t="str">
        <f>IF($C25,IF(ISBLANK($C26),"",$C26),"")</f>
        <v>Loop 2</v>
      </c>
      <c r="Q29" s="35"/>
      <c r="R29" s="36" t="str">
        <f>IF(C25,FIXED(_xlfn.FLOOR.MATH(O6,SIGN(O6)*C32)/10^C31,C31,1),"")</f>
        <v>50.00</v>
      </c>
      <c r="S29" s="36"/>
      <c r="T29" s="32" t="str">
        <f>IF($C25,IF(ISBLANK($C27),"",$C27),"")</f>
        <v/>
      </c>
      <c r="U29" s="32"/>
      <c r="V29" s="2"/>
    </row>
    <row r="30" spans="1:22" x14ac:dyDescent="0.2">
      <c r="A30" s="31"/>
      <c r="B30" s="12" t="s">
        <v>31</v>
      </c>
      <c r="C30" s="8">
        <v>10000</v>
      </c>
      <c r="D30" s="2"/>
      <c r="E30" s="2"/>
      <c r="F30" s="2"/>
      <c r="G30" s="2"/>
      <c r="H30" s="42"/>
      <c r="I30" s="42"/>
      <c r="J30" s="42"/>
      <c r="K30" s="42"/>
      <c r="L30" s="42"/>
      <c r="M30" s="42"/>
      <c r="N30" s="42"/>
      <c r="O30" s="2"/>
      <c r="P30" s="35"/>
      <c r="Q30" s="35"/>
      <c r="R30" s="36"/>
      <c r="S30" s="36"/>
      <c r="T30" s="32"/>
      <c r="U30" s="32"/>
      <c r="V30" s="2"/>
    </row>
    <row r="31" spans="1:22" x14ac:dyDescent="0.2">
      <c r="A31" s="31"/>
      <c r="B31" s="12" t="s">
        <v>32</v>
      </c>
      <c r="C31" s="8">
        <v>2</v>
      </c>
      <c r="D31" s="2"/>
      <c r="E31" s="2"/>
      <c r="F31" s="2"/>
      <c r="G31" s="2"/>
      <c r="H31" s="42"/>
      <c r="I31" s="42"/>
      <c r="J31" s="42"/>
      <c r="K31" s="42"/>
      <c r="L31" s="42"/>
      <c r="M31" s="42"/>
      <c r="N31" s="42"/>
      <c r="O31" s="2"/>
      <c r="P31" s="33" t="str">
        <f>IF(INDEX(PVar2, 1),_xlfn.SWITCH(INDEX(PVar2, 11),   "Left",     REPT("█", ROUND(MAX(0, MIN(1, (O6 - INDEX(PVar2, 9)) / (INDEX(PVar2, 10) - INDEX(PVar2, 9)))) * 20, 0)) &amp;     REPT(" ", 20 - ROUND(MAX(0, MIN(1, (O6 - INDEX(PVar2, 9)) / (INDEX(PVar2, 10) - INDEX(PVar2, 9)))) * 20, 0)),      "Right",     REPT(" ", ROUND(MAX(0, MIN(1, (O6 - INDEX(PVar2, 9)) / (INDEX(PVar2, 10) - INDEX(PVar2, 9)))) * 20, 0)) &amp;     REPT("█", 20 - ROUND(MAX(0, MIN(1, (O6 - INDEX(PVar2, 9)) / (INDEX(PVar2, 10) - INDEX(PVar2, 9)))) * 20, 0)),      "Centre",     REPT(" ", MAX(MIN(10 - ROUND((0.5 - (O6 - INDEX(PVar2, 9)) / (INDEX(PVar2, 10) - INDEX(PVar2, 9))) * 20, 0),10),0)) &amp;       REPT("█", MAX(MIN(ROUND((0.5 - (O6 - INDEX(PVar2, 9)) / (INDEX(PVar2, 10) - INDEX(PVar2, 9))) * 20, 0),10),0)) &amp;     REPT("█", MAX(MIN(ROUND(((O6 - INDEX(PVar2, 9)) / (INDEX(PVar2, 10) - INDEX(PVar2, 9)) - 0.5) * 20, 0),10),0)) &amp;       REPT(" ", MAX(MIN(10 - ROUND(((O6 - INDEX(PVar2, 9)) / (INDEX(PVar2, 10) - INDEX(PVar2, 9)) - 0.5) * 20, 0),10),0)),      "Off",     "",      "Invalid Mode" ),"")</f>
        <v>██████████          </v>
      </c>
      <c r="Q31" s="33"/>
      <c r="R31" s="36"/>
      <c r="S31" s="36"/>
      <c r="T31" s="32"/>
      <c r="U31" s="32"/>
      <c r="V31" s="2"/>
    </row>
    <row r="32" spans="1:22" x14ac:dyDescent="0.2">
      <c r="A32" s="31"/>
      <c r="B32" s="12" t="s">
        <v>33</v>
      </c>
      <c r="C32" s="8">
        <v>1</v>
      </c>
      <c r="D32" s="2"/>
      <c r="E32" s="2"/>
      <c r="F32" s="2"/>
      <c r="G32" s="2"/>
      <c r="H32" s="42"/>
      <c r="I32" s="42"/>
      <c r="J32" s="42"/>
      <c r="K32" s="42"/>
      <c r="L32" s="42"/>
      <c r="M32" s="42"/>
      <c r="N32" s="42"/>
      <c r="O32" s="2"/>
      <c r="P32" s="33"/>
      <c r="Q32" s="33"/>
      <c r="R32" s="36"/>
      <c r="S32" s="36"/>
      <c r="T32" s="32"/>
      <c r="U32" s="32"/>
      <c r="V32" s="2"/>
    </row>
    <row r="33" spans="1:22" ht="12.75" customHeight="1" x14ac:dyDescent="0.2">
      <c r="A33" s="31"/>
      <c r="B33" s="12" t="s">
        <v>34</v>
      </c>
      <c r="C33" s="8">
        <v>0</v>
      </c>
      <c r="D33" s="2"/>
      <c r="E33" s="2"/>
      <c r="F33" s="2"/>
      <c r="G33" s="2"/>
      <c r="H33" s="42"/>
      <c r="I33" s="42"/>
      <c r="J33" s="42"/>
      <c r="K33" s="42"/>
      <c r="L33" s="42"/>
      <c r="M33" s="42"/>
      <c r="N33" s="42"/>
      <c r="O33" s="2"/>
      <c r="P33" s="35" t="str">
        <f>IF($C37,IF(ISBLANK($C38),"",$C38),"")</f>
        <v>Loop 3</v>
      </c>
      <c r="Q33" s="35"/>
      <c r="R33" s="36" t="str">
        <f>IF(C37,FIXED(_xlfn.FLOOR.MATH(O8,SIGN(O8)*C44)/10^C43,C43,1),"")</f>
        <v>50.00</v>
      </c>
      <c r="S33" s="36"/>
      <c r="T33" s="32" t="str">
        <f>IF($C37,IF(ISBLANK($C39),"",$C39),"")</f>
        <v/>
      </c>
      <c r="U33" s="32"/>
      <c r="V33" s="2"/>
    </row>
    <row r="34" spans="1:22" x14ac:dyDescent="0.2">
      <c r="A34" s="31"/>
      <c r="B34" s="12" t="s">
        <v>35</v>
      </c>
      <c r="C34" s="8">
        <v>10000</v>
      </c>
      <c r="D34" s="2"/>
      <c r="E34" s="2"/>
      <c r="F34" s="2"/>
      <c r="G34" s="2"/>
      <c r="H34" s="42"/>
      <c r="I34" s="42"/>
      <c r="J34" s="42"/>
      <c r="K34" s="42"/>
      <c r="L34" s="42"/>
      <c r="M34" s="42"/>
      <c r="N34" s="42"/>
      <c r="O34" s="2"/>
      <c r="P34" s="35"/>
      <c r="Q34" s="35"/>
      <c r="R34" s="36"/>
      <c r="S34" s="36"/>
      <c r="T34" s="32"/>
      <c r="U34" s="32"/>
      <c r="V34" s="2"/>
    </row>
    <row r="35" spans="1:22" x14ac:dyDescent="0.2">
      <c r="A35" s="31"/>
      <c r="B35" s="12" t="s">
        <v>36</v>
      </c>
      <c r="C35" s="8" t="s">
        <v>37</v>
      </c>
      <c r="D35" s="2"/>
      <c r="E35" s="2"/>
      <c r="F35" s="2"/>
      <c r="G35" s="2"/>
      <c r="H35" s="42"/>
      <c r="I35" s="42"/>
      <c r="J35" s="42"/>
      <c r="K35" s="42"/>
      <c r="L35" s="42"/>
      <c r="M35" s="42"/>
      <c r="N35" s="42"/>
      <c r="O35" s="2"/>
      <c r="P35" s="33" t="str">
        <f>IF(INDEX(PVar3, 1),_xlfn.SWITCH(INDEX(PVar3, 11),   "Left",     REPT("█", ROUND(MAX(0, MIN(1, (O8 - INDEX(PVar3, 9)) / (INDEX(PVar3, 10) - INDEX(PVar3, 9)))) * 20, 0)) &amp;     REPT(" ", 20 - ROUND(MAX(0, MIN(1, (O8 - INDEX(PVar3, 9)) / (INDEX(PVar3, 10) - INDEX(PVar3, 9)))) * 20, 0)),      "Right",     REPT(" ", ROUND(MAX(0, MIN(1, (O8 - INDEX(PVar3, 9)) / (INDEX(PVar3, 10) - INDEX(PVar3, 9)))) * 20, 0)) &amp;     REPT("█", 20 - ROUND(MAX(0, MIN(1, (O8 - INDEX(PVar3, 9)) / (INDEX(PVar3, 10) - INDEX(PVar3, 9)))) * 20, 0)),      "Centre",     REPT(" ", MAX(MIN(10 - ROUND((0.5 - (O8 - INDEX(PVar3, 9)) / (INDEX(PVar3, 10) - INDEX(PVar3, 9))) * 20, 0),10),0)) &amp;       REPT("█", MAX(MIN(ROUND((0.5 - (O8 - INDEX(PVar3, 9)) / (INDEX(PVar3, 10) - INDEX(PVar3, 9))) * 20, 0),10),0)) &amp;     REPT("█", MAX(MIN(ROUND(((O8 - INDEX(PVar3, 9)) / (INDEX(PVar3, 10) - INDEX(PVar3, 9)) - 0.5) * 20, 0),10),0)) &amp;       REPT(" ", MAX(MIN(10 - ROUND(((O8 - INDEX(PVar3, 9)) / (INDEX(PVar3, 10) - INDEX(PVar3, 9)) - 0.5) * 20, 0),10),0)),      "Off",     "",      "Invalid Mode" ),"")</f>
        <v>██████████          </v>
      </c>
      <c r="Q35" s="33"/>
      <c r="R35" s="36"/>
      <c r="S35" s="36"/>
      <c r="T35" s="32"/>
      <c r="U35" s="32"/>
      <c r="V35" s="2"/>
    </row>
    <row r="36" spans="1:22" x14ac:dyDescent="0.2">
      <c r="A36" s="31"/>
      <c r="B36" s="12" t="s">
        <v>40</v>
      </c>
      <c r="C36" s="15" t="s">
        <v>41</v>
      </c>
      <c r="D36" s="2"/>
      <c r="E36" s="2"/>
      <c r="F36" s="2"/>
      <c r="G36" s="2"/>
      <c r="H36" s="42"/>
      <c r="I36" s="42"/>
      <c r="J36" s="42"/>
      <c r="K36" s="42"/>
      <c r="L36" s="42"/>
      <c r="M36" s="42"/>
      <c r="N36" s="42"/>
      <c r="O36" s="2"/>
      <c r="P36" s="33"/>
      <c r="Q36" s="33"/>
      <c r="R36" s="36"/>
      <c r="S36" s="36"/>
      <c r="T36" s="32"/>
      <c r="U36" s="32"/>
      <c r="V36" s="2"/>
    </row>
    <row r="37" spans="1:22" x14ac:dyDescent="0.2">
      <c r="A37" s="31" t="s">
        <v>44</v>
      </c>
      <c r="B37" s="12" t="s">
        <v>23</v>
      </c>
      <c r="C37" s="4" t="s">
        <v>24</v>
      </c>
      <c r="D37" s="2"/>
      <c r="E37" s="2"/>
      <c r="F37" s="2"/>
      <c r="G37" s="2"/>
      <c r="H37" s="34" t="str">
        <f>IF(C13,FIXED(_xlfn.FLOOR.MATH(O4,SIGN(O4)*C20)/10^C19,C19,1),"")</f>
        <v>50.00</v>
      </c>
      <c r="I37" s="34" t="str">
        <f>IF(C25,FIXED(_xlfn.FLOOR.MATH(O6,SIGN(O6)*C32)/10^C31,C31,1),"")</f>
        <v>50.00</v>
      </c>
      <c r="J37" s="34"/>
      <c r="K37" s="34" t="str">
        <f>IF(C37,FIXED(_xlfn.FLOOR.MATH(O8,SIGN(O8)*C44)/10^C43,C43,1),"")</f>
        <v>50.00</v>
      </c>
      <c r="L37" s="34"/>
      <c r="M37" s="34" t="str">
        <f>IF(C49,FIXED(_xlfn.FLOOR.MATH(O10,SIGN(O10)*1)/10^C55,C55,1),"")</f>
        <v>50.00</v>
      </c>
      <c r="N37" s="34"/>
      <c r="O37" s="2"/>
      <c r="P37" s="35" t="str">
        <f>IF($C49,IF(ISBLANK($C50),"",$C50),"")</f>
        <v>Loop 4</v>
      </c>
      <c r="Q37" s="35"/>
      <c r="R37" s="36" t="str">
        <f>IF(C49,FIXED(_xlfn.FLOOR.MATH(O10,SIGN(O10)*1)/10^C55,C55,1),"")</f>
        <v>50.00</v>
      </c>
      <c r="S37" s="36"/>
      <c r="T37" s="32" t="str">
        <f>IF($C49,IF(ISBLANK($C51),"",$C51),"")</f>
        <v/>
      </c>
      <c r="U37" s="32"/>
      <c r="V37" s="2"/>
    </row>
    <row r="38" spans="1:22" x14ac:dyDescent="0.2">
      <c r="A38" s="31"/>
      <c r="B38" s="12" t="s">
        <v>25</v>
      </c>
      <c r="C38" s="4" t="s">
        <v>45</v>
      </c>
      <c r="D38" s="2"/>
      <c r="E38" s="2"/>
      <c r="F38" s="2"/>
      <c r="G38" s="2"/>
      <c r="H38" s="34"/>
      <c r="I38" s="34"/>
      <c r="J38" s="34"/>
      <c r="K38" s="34"/>
      <c r="L38" s="34"/>
      <c r="M38" s="34"/>
      <c r="N38" s="34"/>
      <c r="O38" s="2"/>
      <c r="P38" s="35"/>
      <c r="Q38" s="35"/>
      <c r="R38" s="36"/>
      <c r="S38" s="36"/>
      <c r="T38" s="32"/>
      <c r="U38" s="32"/>
      <c r="V38" s="2"/>
    </row>
    <row r="39" spans="1:22" x14ac:dyDescent="0.2">
      <c r="A39" s="31"/>
      <c r="B39" s="12" t="s">
        <v>27</v>
      </c>
      <c r="C39" s="4"/>
      <c r="D39" s="2"/>
      <c r="E39" s="2"/>
      <c r="F39" s="2"/>
      <c r="G39" s="2"/>
      <c r="H39" s="35" t="str">
        <f>IF($C13,IF(ISBLANK($C15),"",$C15),"")</f>
        <v/>
      </c>
      <c r="I39" s="35" t="str">
        <f>IF($C25,IF(ISBLANK($C27),"",$C27),"")</f>
        <v/>
      </c>
      <c r="J39" s="35"/>
      <c r="K39" s="35" t="str">
        <f>IF($C37,IF(ISBLANK($C39),"",$C39),"")</f>
        <v/>
      </c>
      <c r="L39" s="35"/>
      <c r="M39" s="35" t="str">
        <f>IF($C49,IF(ISBLANK($C51),"",$C51),"")</f>
        <v/>
      </c>
      <c r="N39" s="35"/>
      <c r="O39" s="2"/>
      <c r="P39" s="33" t="str">
        <f>IF(INDEX(PVar4, 1),_xlfn.SWITCH(INDEX(PVar4, 11),   "Left",     REPT("█", ROUND(MAX(0, MIN(1, (O10 - INDEX(PVar4, 9)) / (INDEX(PVar4, 10) - INDEX(PVar4, 9)))) * 20, 0)) &amp;     REPT(" ", 20 - ROUND(MAX(0, MIN(1, (O10 - INDEX(PVar4, 9)) / (INDEX(PVar4, 10) - INDEX(PVar4, 9)))) * 20, 0)),      "Right",     REPT(" ", ROUND(MAX(0, MIN(1, (O10 - INDEX(PVar4, 9)) / (INDEX(PVar4, 10) - INDEX(PVar4, 9)))) * 20, 0)) &amp;     REPT("█", 20 - ROUND(MAX(0, MIN(1, (O10 - INDEX(PVar4, 9)) / (INDEX(PVar4, 10) - INDEX(PVar4, 9)))) * 20, 0)),      "Centre",     REPT(" ", MAX(MIN(10 - ROUND((0.5 - (O10 - INDEX(PVar4, 9)) / (INDEX(PVar4, 10) - INDEX(PVar4, 9))) * 20, 0),10),0)) &amp;       REPT("█", MAX(MIN(ROUND((0.5 - (O10 - INDEX(PVar4, 9)) / (INDEX(PVar4, 10) - INDEX(PVar4, 9))) * 20, 0),10),0)) &amp;     REPT("█", MAX(MIN(ROUND(((O10 - INDEX(PVar4, 9)) / (INDEX(PVar4, 10) - INDEX(PVar4, 9)) - 0.5) * 20, 0),10),0)) &amp;       REPT(" ", MAX(MIN(10 - ROUND(((O10 - INDEX(PVar4, 9)) / (INDEX(PVar4, 10) - INDEX(PVar4, 9)) - 0.5) * 20, 0),10),0)),      "Off",     "",      "Invalid Mode" ),"")</f>
        <v>██████████          </v>
      </c>
      <c r="Q39" s="33"/>
      <c r="R39" s="36"/>
      <c r="S39" s="36"/>
      <c r="T39" s="32"/>
      <c r="U39" s="32"/>
      <c r="V39" s="2"/>
    </row>
    <row r="40" spans="1:22" x14ac:dyDescent="0.2">
      <c r="A40" s="31"/>
      <c r="B40" s="12" t="s">
        <v>28</v>
      </c>
      <c r="C40" s="4" t="s">
        <v>29</v>
      </c>
      <c r="D40" s="2"/>
      <c r="E40" s="2"/>
      <c r="F40" s="2"/>
      <c r="G40" s="2"/>
      <c r="H40" s="35"/>
      <c r="I40" s="35"/>
      <c r="J40" s="35"/>
      <c r="K40" s="35"/>
      <c r="L40" s="35"/>
      <c r="M40" s="35"/>
      <c r="N40" s="35"/>
      <c r="O40" s="2"/>
      <c r="P40" s="33"/>
      <c r="Q40" s="33"/>
      <c r="R40" s="36"/>
      <c r="S40" s="36"/>
      <c r="T40" s="32"/>
      <c r="U40" s="32"/>
      <c r="V40" s="2"/>
    </row>
    <row r="41" spans="1:22" x14ac:dyDescent="0.2">
      <c r="A41" s="31"/>
      <c r="B41" s="12" t="s">
        <v>30</v>
      </c>
      <c r="C41" s="8">
        <v>0</v>
      </c>
      <c r="D41" s="2"/>
      <c r="E41" s="2"/>
      <c r="F41" s="2"/>
      <c r="G41" s="2"/>
      <c r="H41" s="37" t="str">
        <f>IF(ISBLANK(C5),"",C5)</f>
        <v/>
      </c>
      <c r="I41" s="37"/>
      <c r="J41" s="37"/>
      <c r="K41" s="37"/>
      <c r="L41" s="37"/>
      <c r="M41" s="37"/>
      <c r="N41" s="38" t="str">
        <f>IF(OR(C49="TRUE",C61="TRUE",C73="TRUE",C85="TRUE"),"Page 1", "")</f>
        <v>Page 1</v>
      </c>
      <c r="O41" s="2"/>
      <c r="P41" s="37" t="str">
        <f>IF(ISBLANK(C5),"",C5)</f>
        <v/>
      </c>
      <c r="Q41" s="37"/>
      <c r="R41" s="37"/>
      <c r="S41" s="37"/>
      <c r="T41" s="37"/>
      <c r="U41" s="38" t="str">
        <f>IF(OR(C49="TRUE",C61="TRUE",C73="TRUE",C85="TRUE"),"Page 1", "")</f>
        <v>Page 1</v>
      </c>
      <c r="V41" s="2"/>
    </row>
    <row r="42" spans="1:22" x14ac:dyDescent="0.2">
      <c r="A42" s="31"/>
      <c r="B42" s="12" t="s">
        <v>31</v>
      </c>
      <c r="C42" s="8">
        <v>10000</v>
      </c>
      <c r="D42" s="2"/>
      <c r="E42" s="2"/>
      <c r="F42" s="2"/>
      <c r="G42" s="2"/>
      <c r="H42" s="37"/>
      <c r="I42" s="37"/>
      <c r="J42" s="37"/>
      <c r="K42" s="37"/>
      <c r="L42" s="37"/>
      <c r="M42" s="37"/>
      <c r="N42" s="38"/>
      <c r="O42" s="2"/>
      <c r="P42" s="37"/>
      <c r="Q42" s="37"/>
      <c r="R42" s="37"/>
      <c r="S42" s="37"/>
      <c r="T42" s="37"/>
      <c r="U42" s="38"/>
      <c r="V42" s="2"/>
    </row>
    <row r="43" spans="1:22" x14ac:dyDescent="0.2">
      <c r="A43" s="31"/>
      <c r="B43" s="12" t="s">
        <v>32</v>
      </c>
      <c r="C43" s="8">
        <v>2</v>
      </c>
      <c r="D43" s="2"/>
      <c r="E43" s="2"/>
      <c r="F43" s="2"/>
      <c r="G43" s="2"/>
      <c r="H43" s="13"/>
      <c r="I43" s="13"/>
      <c r="J43" s="2"/>
      <c r="K43" s="2"/>
      <c r="L43" s="2"/>
      <c r="M43" s="2"/>
      <c r="N43" s="2"/>
      <c r="O43" s="2"/>
      <c r="P43" s="2"/>
      <c r="Q43" s="2"/>
      <c r="R43" s="2"/>
      <c r="S43" s="2"/>
      <c r="T43" s="2"/>
      <c r="U43" s="2"/>
      <c r="V43" s="2"/>
    </row>
    <row r="44" spans="1:22" x14ac:dyDescent="0.2">
      <c r="A44" s="31"/>
      <c r="B44" s="12" t="s">
        <v>33</v>
      </c>
      <c r="C44" s="8">
        <v>1</v>
      </c>
      <c r="D44" s="2"/>
      <c r="E44" s="2"/>
      <c r="F44" s="2"/>
      <c r="G44" s="2"/>
      <c r="H44" s="2"/>
      <c r="I44" s="2"/>
      <c r="J44" s="2"/>
      <c r="K44" s="2"/>
      <c r="L44" s="2"/>
      <c r="M44" s="2"/>
      <c r="N44" s="2"/>
      <c r="O44" s="2"/>
      <c r="P44" s="2"/>
      <c r="Q44" s="2"/>
      <c r="R44" s="2"/>
      <c r="S44" s="2"/>
      <c r="T44" s="2"/>
      <c r="U44" s="2"/>
      <c r="V44" s="2"/>
    </row>
    <row r="45" spans="1:22" x14ac:dyDescent="0.2">
      <c r="A45" s="31"/>
      <c r="B45" s="12" t="s">
        <v>34</v>
      </c>
      <c r="C45" s="8">
        <v>0</v>
      </c>
      <c r="D45" s="2"/>
      <c r="E45" s="2"/>
      <c r="F45" s="2"/>
      <c r="G45" s="2"/>
      <c r="H45" s="2"/>
      <c r="I45" s="2"/>
      <c r="J45" s="2"/>
      <c r="K45" s="2"/>
      <c r="L45" s="2"/>
      <c r="M45" s="2"/>
      <c r="N45" s="2"/>
      <c r="O45" s="2"/>
      <c r="P45" s="2"/>
      <c r="Q45" s="2"/>
      <c r="R45" s="2"/>
      <c r="S45" s="2"/>
      <c r="T45" s="2"/>
      <c r="U45" s="2"/>
      <c r="V45" s="2"/>
    </row>
    <row r="46" spans="1:22" x14ac:dyDescent="0.2">
      <c r="A46" s="31"/>
      <c r="B46" s="12" t="s">
        <v>35</v>
      </c>
      <c r="C46" s="8">
        <v>10000</v>
      </c>
      <c r="D46" s="2"/>
      <c r="E46" s="2"/>
      <c r="F46" s="2"/>
      <c r="G46" s="2"/>
      <c r="H46" s="2"/>
      <c r="I46" s="2"/>
      <c r="J46" s="2"/>
      <c r="K46" s="2"/>
      <c r="L46" s="2"/>
      <c r="M46" s="2"/>
      <c r="N46" s="2"/>
      <c r="O46" s="2"/>
      <c r="P46" s="2"/>
      <c r="Q46" s="2"/>
      <c r="R46" s="2"/>
      <c r="S46" s="2"/>
      <c r="T46" s="2"/>
      <c r="U46" s="2"/>
      <c r="V46" s="2"/>
    </row>
    <row r="47" spans="1:22" ht="12.75" customHeight="1" x14ac:dyDescent="0.2">
      <c r="A47" s="31"/>
      <c r="B47" s="12" t="s">
        <v>36</v>
      </c>
      <c r="C47" s="8" t="s">
        <v>37</v>
      </c>
      <c r="D47" s="2"/>
      <c r="E47" s="2"/>
      <c r="F47" s="2"/>
      <c r="G47" s="2"/>
      <c r="H47" s="2"/>
      <c r="I47" s="2"/>
      <c r="J47" s="2"/>
      <c r="K47" s="2"/>
      <c r="L47" s="2"/>
      <c r="M47" s="2"/>
      <c r="N47" s="2"/>
      <c r="O47" s="2"/>
      <c r="P47" s="2"/>
      <c r="Q47" s="2"/>
      <c r="R47" s="2"/>
      <c r="S47" s="2"/>
      <c r="T47" s="2"/>
      <c r="U47" s="2"/>
      <c r="V47" s="2"/>
    </row>
    <row r="48" spans="1:22" x14ac:dyDescent="0.2">
      <c r="A48" s="31"/>
      <c r="B48" s="12" t="s">
        <v>40</v>
      </c>
      <c r="C48" s="15" t="s">
        <v>41</v>
      </c>
      <c r="D48" s="2"/>
      <c r="E48" s="2"/>
      <c r="F48" s="2"/>
      <c r="G48" s="2"/>
      <c r="H48" s="2"/>
      <c r="I48" s="2"/>
      <c r="J48" s="2"/>
      <c r="K48" s="2"/>
      <c r="L48" s="2"/>
      <c r="M48" s="2"/>
      <c r="N48" s="2"/>
      <c r="O48" s="2"/>
      <c r="P48" s="2"/>
      <c r="Q48" s="2"/>
      <c r="R48" s="2"/>
      <c r="S48" s="2"/>
      <c r="T48" s="2"/>
      <c r="U48" s="2"/>
      <c r="V48" s="2"/>
    </row>
    <row r="49" spans="1:22" x14ac:dyDescent="0.2">
      <c r="A49" s="31" t="s">
        <v>46</v>
      </c>
      <c r="B49" s="12" t="s">
        <v>23</v>
      </c>
      <c r="C49" s="4" t="s">
        <v>24</v>
      </c>
      <c r="D49" s="2"/>
      <c r="E49" s="2"/>
      <c r="F49" s="2"/>
      <c r="G49" s="2"/>
      <c r="H49" s="2"/>
      <c r="I49" s="2"/>
      <c r="J49" s="2"/>
      <c r="K49" s="2"/>
      <c r="L49" s="2"/>
      <c r="M49" s="2"/>
      <c r="N49" s="2"/>
      <c r="O49" s="2"/>
      <c r="P49" s="2"/>
      <c r="Q49" s="2"/>
      <c r="R49" s="2"/>
      <c r="S49" s="2"/>
      <c r="T49" s="2"/>
      <c r="U49" s="2"/>
      <c r="V49" s="2"/>
    </row>
    <row r="50" spans="1:22" x14ac:dyDescent="0.2">
      <c r="A50" s="31"/>
      <c r="B50" s="12" t="s">
        <v>25</v>
      </c>
      <c r="C50" s="4" t="s">
        <v>47</v>
      </c>
      <c r="D50" s="2"/>
      <c r="E50" s="2"/>
      <c r="F50" s="2"/>
      <c r="G50" s="2"/>
      <c r="H50" s="2"/>
      <c r="I50" s="2"/>
      <c r="J50" s="2"/>
      <c r="K50" s="2"/>
      <c r="L50" s="2"/>
      <c r="M50" s="2"/>
      <c r="N50" s="2"/>
      <c r="O50" s="2"/>
      <c r="P50" s="2"/>
      <c r="Q50" s="2"/>
      <c r="R50" s="2"/>
      <c r="S50" s="2"/>
      <c r="T50" s="2"/>
      <c r="U50" s="2"/>
      <c r="V50" s="2"/>
    </row>
    <row r="51" spans="1:22" x14ac:dyDescent="0.2">
      <c r="A51" s="31"/>
      <c r="B51" s="12" t="s">
        <v>27</v>
      </c>
      <c r="C51" s="4"/>
      <c r="D51" s="2"/>
      <c r="E51" s="2"/>
      <c r="F51" s="2"/>
      <c r="G51" s="2"/>
      <c r="H51" s="2"/>
      <c r="I51" s="2"/>
      <c r="J51" s="2"/>
      <c r="K51" s="2"/>
      <c r="L51" s="2"/>
      <c r="M51" s="2"/>
      <c r="N51" s="2"/>
      <c r="O51" s="2"/>
      <c r="P51" s="2"/>
      <c r="Q51" s="2"/>
      <c r="R51" s="2"/>
      <c r="S51" s="2"/>
      <c r="T51" s="2"/>
      <c r="U51" s="2"/>
      <c r="V51" s="2"/>
    </row>
    <row r="52" spans="1:22" x14ac:dyDescent="0.2">
      <c r="A52" s="31"/>
      <c r="B52" s="12" t="s">
        <v>28</v>
      </c>
      <c r="C52" s="4" t="s">
        <v>29</v>
      </c>
      <c r="D52" s="2"/>
      <c r="E52" s="2"/>
      <c r="F52" s="2"/>
      <c r="G52" s="2"/>
      <c r="H52" s="2"/>
      <c r="I52" s="2"/>
      <c r="J52" s="2"/>
      <c r="K52" s="2"/>
      <c r="L52" s="2"/>
      <c r="M52" s="2"/>
      <c r="N52" s="2"/>
      <c r="O52" s="2"/>
      <c r="P52" s="2"/>
      <c r="Q52" s="2"/>
      <c r="R52" s="2"/>
      <c r="S52" s="2"/>
      <c r="T52" s="2"/>
      <c r="U52" s="2"/>
      <c r="V52" s="2"/>
    </row>
    <row r="53" spans="1:22" x14ac:dyDescent="0.2">
      <c r="A53" s="31"/>
      <c r="B53" s="12" t="s">
        <v>30</v>
      </c>
      <c r="C53" s="8">
        <v>0</v>
      </c>
      <c r="D53" s="2"/>
      <c r="E53" s="2"/>
      <c r="F53" s="2"/>
      <c r="G53" s="2"/>
      <c r="H53" s="2"/>
      <c r="I53" s="2"/>
      <c r="J53" s="2"/>
      <c r="K53" s="2"/>
      <c r="L53" s="2"/>
      <c r="M53" s="2"/>
      <c r="N53" s="2"/>
      <c r="O53" s="2"/>
      <c r="P53" s="2"/>
      <c r="Q53" s="2"/>
      <c r="R53" s="2"/>
      <c r="S53" s="2"/>
      <c r="T53" s="2"/>
      <c r="U53" s="2"/>
      <c r="V53" s="2"/>
    </row>
    <row r="54" spans="1:22" x14ac:dyDescent="0.2">
      <c r="A54" s="31"/>
      <c r="B54" s="12" t="s">
        <v>31</v>
      </c>
      <c r="C54" s="8">
        <v>10000</v>
      </c>
      <c r="D54" s="2"/>
      <c r="E54" s="2"/>
      <c r="F54" s="2"/>
      <c r="G54" s="2"/>
      <c r="H54" s="2"/>
      <c r="I54" s="2"/>
      <c r="J54" s="2"/>
      <c r="K54" s="2"/>
      <c r="L54" s="2"/>
      <c r="M54" s="2"/>
      <c r="N54" s="2"/>
      <c r="O54" s="2"/>
      <c r="P54" s="2"/>
      <c r="Q54" s="2"/>
      <c r="R54" s="2"/>
      <c r="S54" s="2"/>
      <c r="T54" s="2"/>
      <c r="U54" s="2"/>
      <c r="V54" s="2"/>
    </row>
    <row r="55" spans="1:22" x14ac:dyDescent="0.2">
      <c r="A55" s="31"/>
      <c r="B55" s="12" t="s">
        <v>32</v>
      </c>
      <c r="C55" s="8">
        <v>2</v>
      </c>
      <c r="D55" s="2"/>
      <c r="E55" s="2"/>
      <c r="F55" s="2"/>
      <c r="G55" s="2"/>
      <c r="H55" s="2"/>
      <c r="I55" s="2"/>
      <c r="J55" s="2"/>
      <c r="K55" s="2"/>
      <c r="L55" s="2"/>
      <c r="M55" s="2"/>
      <c r="N55" s="2"/>
      <c r="O55" s="2"/>
      <c r="P55" s="2"/>
      <c r="Q55" s="2"/>
      <c r="R55" s="2"/>
      <c r="S55" s="2"/>
      <c r="T55" s="2"/>
      <c r="U55" s="2"/>
      <c r="V55" s="2"/>
    </row>
    <row r="56" spans="1:22" x14ac:dyDescent="0.2">
      <c r="A56" s="31"/>
      <c r="B56" s="12" t="s">
        <v>33</v>
      </c>
      <c r="C56" s="8">
        <v>1</v>
      </c>
      <c r="D56" s="2"/>
      <c r="E56" s="2"/>
      <c r="F56" s="2"/>
      <c r="G56" s="2"/>
      <c r="H56" s="2"/>
      <c r="I56" s="2"/>
      <c r="J56" s="2"/>
      <c r="K56" s="2"/>
      <c r="L56" s="2"/>
      <c r="M56" s="2"/>
      <c r="N56" s="2"/>
      <c r="O56" s="2"/>
      <c r="P56" s="2"/>
      <c r="Q56" s="2"/>
      <c r="R56" s="2"/>
      <c r="S56" s="2"/>
      <c r="T56" s="2"/>
      <c r="U56" s="2"/>
      <c r="V56" s="2"/>
    </row>
    <row r="57" spans="1:22" x14ac:dyDescent="0.2">
      <c r="A57" s="31"/>
      <c r="B57" s="12" t="s">
        <v>34</v>
      </c>
      <c r="C57" s="8">
        <v>0</v>
      </c>
      <c r="D57" s="2"/>
      <c r="E57" s="2"/>
      <c r="F57" s="2"/>
      <c r="G57" s="2"/>
      <c r="H57" s="2"/>
      <c r="I57" s="2"/>
      <c r="J57" s="2"/>
      <c r="K57" s="2"/>
      <c r="L57" s="2"/>
      <c r="M57" s="2"/>
      <c r="N57" s="2"/>
      <c r="O57" s="2"/>
      <c r="P57" s="2"/>
      <c r="Q57" s="2"/>
      <c r="R57" s="2"/>
      <c r="S57" s="2"/>
      <c r="T57" s="2"/>
      <c r="U57" s="2"/>
      <c r="V57" s="2"/>
    </row>
    <row r="58" spans="1:22" x14ac:dyDescent="0.2">
      <c r="A58" s="31"/>
      <c r="B58" s="12" t="s">
        <v>35</v>
      </c>
      <c r="C58" s="8">
        <v>10000</v>
      </c>
      <c r="D58" s="2"/>
      <c r="E58" s="2"/>
      <c r="F58" s="2"/>
      <c r="G58" s="2"/>
      <c r="H58" s="2"/>
      <c r="I58" s="2"/>
      <c r="J58" s="2"/>
      <c r="K58" s="2"/>
      <c r="L58" s="2"/>
      <c r="M58" s="2"/>
      <c r="N58" s="2"/>
      <c r="O58" s="2"/>
      <c r="P58" s="2"/>
      <c r="Q58" s="2"/>
      <c r="R58" s="2"/>
      <c r="S58" s="2"/>
      <c r="T58" s="2"/>
      <c r="U58" s="2"/>
      <c r="V58" s="2"/>
    </row>
    <row r="59" spans="1:22" x14ac:dyDescent="0.2">
      <c r="A59" s="31"/>
      <c r="B59" s="12" t="s">
        <v>36</v>
      </c>
      <c r="C59" s="8" t="s">
        <v>37</v>
      </c>
      <c r="D59" s="2"/>
      <c r="E59" s="2"/>
      <c r="F59" s="2"/>
      <c r="G59" s="2"/>
      <c r="H59" s="2"/>
      <c r="I59" s="2"/>
      <c r="J59" s="2"/>
      <c r="K59" s="2"/>
      <c r="L59" s="2"/>
      <c r="M59" s="2"/>
      <c r="N59" s="2"/>
      <c r="O59" s="2"/>
      <c r="P59" s="2"/>
      <c r="Q59" s="2"/>
      <c r="R59" s="2"/>
      <c r="S59" s="2"/>
      <c r="T59" s="2"/>
      <c r="U59" s="2"/>
      <c r="V59" s="2"/>
    </row>
    <row r="60" spans="1:22" x14ac:dyDescent="0.2">
      <c r="A60" s="31"/>
      <c r="B60" s="12" t="s">
        <v>40</v>
      </c>
      <c r="C60" s="15" t="s">
        <v>41</v>
      </c>
      <c r="D60" s="2"/>
      <c r="E60" s="2"/>
      <c r="F60" s="2"/>
      <c r="G60" s="2"/>
      <c r="H60" s="2"/>
      <c r="I60" s="2"/>
      <c r="J60" s="2"/>
      <c r="K60" s="2"/>
      <c r="L60" s="2"/>
      <c r="M60" s="2"/>
      <c r="N60" s="2"/>
      <c r="O60" s="2"/>
      <c r="P60" s="2"/>
      <c r="Q60" s="2"/>
      <c r="R60" s="2"/>
      <c r="S60" s="2"/>
      <c r="T60" s="2"/>
      <c r="U60" s="2"/>
      <c r="V60" s="2"/>
    </row>
    <row r="61" spans="1:22" x14ac:dyDescent="0.2">
      <c r="A61" s="31" t="s">
        <v>48</v>
      </c>
      <c r="B61" s="12" t="s">
        <v>23</v>
      </c>
      <c r="C61" s="4" t="s">
        <v>24</v>
      </c>
      <c r="D61" s="2"/>
      <c r="E61" s="2"/>
      <c r="F61" s="2"/>
      <c r="G61" s="2"/>
      <c r="H61" s="2"/>
      <c r="I61" s="2"/>
      <c r="J61" s="2"/>
      <c r="K61" s="2"/>
      <c r="L61" s="2"/>
      <c r="M61" s="2"/>
      <c r="N61" s="2"/>
      <c r="O61" s="2"/>
      <c r="P61" s="2"/>
      <c r="Q61" s="2"/>
      <c r="R61" s="2"/>
      <c r="S61" s="2"/>
      <c r="T61" s="2"/>
      <c r="U61" s="2"/>
      <c r="V61" s="2"/>
    </row>
    <row r="62" spans="1:22" x14ac:dyDescent="0.2">
      <c r="A62" s="31"/>
      <c r="B62" s="12" t="s">
        <v>25</v>
      </c>
      <c r="C62" s="4" t="s">
        <v>49</v>
      </c>
      <c r="D62" s="2"/>
      <c r="E62" s="2"/>
      <c r="F62" s="2"/>
      <c r="G62" s="2"/>
      <c r="H62" s="2"/>
      <c r="I62" s="2"/>
      <c r="J62" s="2"/>
      <c r="K62" s="2"/>
      <c r="L62" s="2"/>
      <c r="M62" s="2"/>
      <c r="N62" s="2"/>
      <c r="O62" s="2"/>
      <c r="P62" s="2"/>
      <c r="Q62" s="2"/>
      <c r="R62" s="2"/>
      <c r="S62" s="2"/>
      <c r="T62" s="2"/>
      <c r="U62" s="2"/>
      <c r="V62" s="2"/>
    </row>
    <row r="63" spans="1:22" x14ac:dyDescent="0.2">
      <c r="A63" s="31"/>
      <c r="B63" s="12" t="s">
        <v>27</v>
      </c>
      <c r="C63" s="4"/>
      <c r="D63" s="2"/>
      <c r="E63" s="2"/>
      <c r="F63" s="2"/>
      <c r="G63" s="2"/>
      <c r="H63" s="2"/>
      <c r="I63" s="2"/>
      <c r="J63" s="2"/>
      <c r="K63" s="2"/>
      <c r="L63" s="2"/>
      <c r="M63" s="2"/>
      <c r="N63" s="2"/>
      <c r="O63" s="2"/>
      <c r="P63" s="2"/>
      <c r="Q63" s="2"/>
      <c r="R63" s="2"/>
      <c r="S63" s="2"/>
      <c r="T63" s="2"/>
      <c r="U63" s="2"/>
      <c r="V63" s="2"/>
    </row>
    <row r="64" spans="1:22" x14ac:dyDescent="0.2">
      <c r="A64" s="31"/>
      <c r="B64" s="12" t="s">
        <v>28</v>
      </c>
      <c r="C64" s="4" t="s">
        <v>29</v>
      </c>
      <c r="D64" s="2"/>
      <c r="E64" s="2"/>
      <c r="F64" s="2"/>
      <c r="G64" s="2"/>
      <c r="H64" s="2"/>
      <c r="I64" s="2"/>
      <c r="J64" s="2"/>
      <c r="K64" s="2"/>
      <c r="L64" s="2"/>
      <c r="M64" s="2"/>
      <c r="N64" s="2"/>
      <c r="O64" s="2"/>
      <c r="P64" s="2"/>
      <c r="Q64" s="2"/>
      <c r="R64" s="2"/>
      <c r="S64" s="2"/>
      <c r="T64" s="2"/>
      <c r="U64" s="2"/>
      <c r="V64" s="2"/>
    </row>
    <row r="65" spans="1:22" x14ac:dyDescent="0.2">
      <c r="A65" s="31"/>
      <c r="B65" s="12" t="s">
        <v>30</v>
      </c>
      <c r="C65" s="8">
        <v>0</v>
      </c>
      <c r="D65" s="2"/>
      <c r="E65" s="2"/>
      <c r="F65" s="2"/>
      <c r="G65" s="2"/>
      <c r="H65" s="2"/>
      <c r="I65" s="2"/>
      <c r="J65" s="2"/>
      <c r="K65" s="2"/>
      <c r="L65" s="2"/>
      <c r="M65" s="2"/>
      <c r="N65" s="2"/>
      <c r="O65" s="2"/>
      <c r="P65" s="2"/>
      <c r="Q65" s="2"/>
      <c r="R65" s="2"/>
      <c r="S65" s="2"/>
      <c r="T65" s="2"/>
      <c r="U65" s="2"/>
      <c r="V65" s="2"/>
    </row>
    <row r="66" spans="1:22" x14ac:dyDescent="0.2">
      <c r="A66" s="31"/>
      <c r="B66" s="12" t="s">
        <v>31</v>
      </c>
      <c r="C66" s="8">
        <v>10000</v>
      </c>
      <c r="D66" s="2"/>
      <c r="E66" s="2"/>
      <c r="F66" s="2"/>
      <c r="G66" s="2"/>
      <c r="H66" s="2"/>
      <c r="I66" s="2"/>
      <c r="J66" s="2"/>
      <c r="K66" s="2"/>
      <c r="L66" s="2"/>
      <c r="M66" s="2"/>
      <c r="N66" s="2"/>
      <c r="O66" s="2"/>
      <c r="P66" s="2"/>
      <c r="Q66" s="2"/>
      <c r="R66" s="2"/>
      <c r="S66" s="2"/>
      <c r="T66" s="2"/>
      <c r="U66" s="2"/>
      <c r="V66" s="2"/>
    </row>
    <row r="67" spans="1:22" x14ac:dyDescent="0.2">
      <c r="A67" s="31"/>
      <c r="B67" s="12" t="s">
        <v>32</v>
      </c>
      <c r="C67" s="8">
        <v>2</v>
      </c>
      <c r="D67" s="2"/>
      <c r="E67" s="2"/>
      <c r="F67" s="2"/>
      <c r="G67" s="2"/>
      <c r="H67" s="2"/>
      <c r="I67" s="2"/>
      <c r="J67" s="2"/>
      <c r="K67" s="2"/>
      <c r="L67" s="2"/>
      <c r="M67" s="2"/>
      <c r="N67" s="2"/>
      <c r="O67" s="2"/>
      <c r="P67" s="2"/>
      <c r="Q67" s="2"/>
      <c r="R67" s="2"/>
      <c r="S67" s="2"/>
      <c r="T67" s="2"/>
      <c r="U67" s="2"/>
      <c r="V67" s="2"/>
    </row>
    <row r="68" spans="1:22" x14ac:dyDescent="0.2">
      <c r="A68" s="31"/>
      <c r="B68" s="12" t="s">
        <v>33</v>
      </c>
      <c r="C68" s="8">
        <v>1</v>
      </c>
      <c r="D68" s="2"/>
      <c r="E68" s="2"/>
      <c r="F68" s="2"/>
      <c r="G68" s="2"/>
      <c r="H68" s="2"/>
      <c r="I68" s="2"/>
      <c r="J68" s="2"/>
      <c r="K68" s="2"/>
      <c r="L68" s="2"/>
      <c r="M68" s="2"/>
      <c r="N68" s="2"/>
      <c r="O68" s="2"/>
      <c r="P68" s="2"/>
      <c r="Q68" s="2"/>
      <c r="R68" s="2"/>
      <c r="S68" s="2"/>
      <c r="T68" s="2"/>
      <c r="U68" s="2"/>
      <c r="V68" s="2"/>
    </row>
    <row r="69" spans="1:22" x14ac:dyDescent="0.2">
      <c r="A69" s="31"/>
      <c r="B69" s="12" t="s">
        <v>34</v>
      </c>
      <c r="C69" s="8">
        <v>0</v>
      </c>
      <c r="D69" s="2"/>
      <c r="E69" s="2"/>
      <c r="F69" s="2"/>
      <c r="G69" s="2"/>
      <c r="H69" s="2"/>
      <c r="I69" s="2"/>
      <c r="J69" s="2"/>
      <c r="K69" s="2"/>
      <c r="L69" s="2"/>
      <c r="M69" s="2"/>
      <c r="N69" s="2"/>
      <c r="O69" s="2"/>
      <c r="P69" s="2"/>
      <c r="Q69" s="2"/>
      <c r="R69" s="2"/>
      <c r="S69" s="2"/>
      <c r="T69" s="2"/>
      <c r="U69" s="2"/>
      <c r="V69" s="2"/>
    </row>
    <row r="70" spans="1:22" x14ac:dyDescent="0.2">
      <c r="A70" s="31"/>
      <c r="B70" s="12" t="s">
        <v>35</v>
      </c>
      <c r="C70" s="8">
        <v>10000</v>
      </c>
      <c r="D70" s="2"/>
      <c r="E70" s="2"/>
      <c r="F70" s="2"/>
      <c r="G70" s="2"/>
      <c r="H70" s="2"/>
      <c r="I70" s="2"/>
      <c r="J70" s="2"/>
      <c r="K70" s="2"/>
      <c r="L70" s="2"/>
      <c r="M70" s="2"/>
      <c r="N70" s="2"/>
      <c r="O70" s="2"/>
      <c r="P70" s="2"/>
      <c r="Q70" s="2"/>
      <c r="R70" s="2"/>
      <c r="S70" s="2"/>
      <c r="T70" s="2"/>
      <c r="U70" s="2"/>
      <c r="V70" s="2"/>
    </row>
    <row r="71" spans="1:22" x14ac:dyDescent="0.2">
      <c r="A71" s="31"/>
      <c r="B71" s="12" t="s">
        <v>36</v>
      </c>
      <c r="C71" s="8" t="s">
        <v>37</v>
      </c>
      <c r="D71" s="2"/>
      <c r="E71" s="2"/>
      <c r="F71" s="2"/>
      <c r="G71" s="2"/>
      <c r="H71" s="2"/>
      <c r="I71" s="2"/>
      <c r="J71" s="2"/>
      <c r="K71" s="2"/>
      <c r="L71" s="2"/>
      <c r="M71" s="2"/>
      <c r="N71" s="2"/>
      <c r="O71" s="2"/>
      <c r="P71" s="2"/>
      <c r="Q71" s="2"/>
      <c r="R71" s="2"/>
      <c r="S71" s="2"/>
      <c r="T71" s="2"/>
      <c r="U71" s="2"/>
      <c r="V71" s="2"/>
    </row>
    <row r="72" spans="1:22" x14ac:dyDescent="0.2">
      <c r="A72" s="31"/>
      <c r="B72" s="12" t="s">
        <v>40</v>
      </c>
      <c r="C72" s="15" t="s">
        <v>41</v>
      </c>
      <c r="D72" s="2"/>
      <c r="E72" s="2"/>
      <c r="F72" s="2"/>
      <c r="G72" s="2"/>
      <c r="H72" s="2"/>
      <c r="I72" s="2"/>
      <c r="J72" s="2"/>
      <c r="K72" s="2"/>
      <c r="L72" s="2"/>
      <c r="M72" s="2"/>
      <c r="N72" s="2"/>
      <c r="O72" s="2"/>
      <c r="P72" s="2"/>
      <c r="Q72" s="2"/>
      <c r="R72" s="2"/>
      <c r="S72" s="2"/>
      <c r="T72" s="2"/>
      <c r="U72" s="2"/>
      <c r="V72" s="2"/>
    </row>
    <row r="73" spans="1:22" x14ac:dyDescent="0.2">
      <c r="A73" s="31" t="s">
        <v>50</v>
      </c>
      <c r="B73" s="12" t="s">
        <v>23</v>
      </c>
      <c r="C73" s="4" t="s">
        <v>24</v>
      </c>
      <c r="D73" s="2"/>
      <c r="E73" s="2"/>
      <c r="F73" s="2"/>
      <c r="G73" s="2"/>
      <c r="H73" s="2"/>
      <c r="I73" s="2"/>
      <c r="J73" s="2"/>
      <c r="K73" s="2"/>
      <c r="L73" s="2"/>
      <c r="M73" s="2"/>
      <c r="N73" s="2"/>
      <c r="O73" s="2"/>
      <c r="P73" s="2"/>
      <c r="Q73" s="2"/>
      <c r="R73" s="2"/>
      <c r="S73" s="2"/>
      <c r="T73" s="2"/>
      <c r="U73" s="2"/>
      <c r="V73" s="2"/>
    </row>
    <row r="74" spans="1:22" x14ac:dyDescent="0.2">
      <c r="A74" s="31"/>
      <c r="B74" s="12" t="s">
        <v>25</v>
      </c>
      <c r="C74" s="4" t="s">
        <v>51</v>
      </c>
      <c r="D74" s="2"/>
      <c r="E74" s="2"/>
      <c r="F74" s="2"/>
      <c r="G74" s="2"/>
      <c r="H74" s="2"/>
      <c r="I74" s="2"/>
      <c r="J74" s="2"/>
      <c r="K74" s="2"/>
      <c r="L74" s="2"/>
      <c r="M74" s="2"/>
      <c r="N74" s="2"/>
      <c r="O74" s="2"/>
      <c r="P74" s="2"/>
      <c r="Q74" s="2"/>
      <c r="R74" s="2"/>
      <c r="S74" s="2"/>
      <c r="T74" s="2"/>
      <c r="U74" s="2"/>
      <c r="V74" s="2"/>
    </row>
    <row r="75" spans="1:22" x14ac:dyDescent="0.2">
      <c r="A75" s="31"/>
      <c r="B75" s="12" t="s">
        <v>27</v>
      </c>
      <c r="C75" s="4"/>
      <c r="D75" s="2"/>
      <c r="E75" s="2"/>
      <c r="F75" s="2"/>
      <c r="G75" s="2"/>
      <c r="H75" s="2"/>
      <c r="I75" s="2"/>
      <c r="J75" s="2"/>
      <c r="K75" s="2"/>
      <c r="L75" s="2"/>
      <c r="M75" s="2"/>
      <c r="N75" s="2"/>
      <c r="O75" s="2"/>
      <c r="P75" s="2"/>
      <c r="Q75" s="2"/>
      <c r="R75" s="2"/>
      <c r="S75" s="2"/>
      <c r="T75" s="2"/>
      <c r="U75" s="2"/>
      <c r="V75" s="2"/>
    </row>
    <row r="76" spans="1:22" x14ac:dyDescent="0.2">
      <c r="A76" s="31"/>
      <c r="B76" s="12" t="s">
        <v>28</v>
      </c>
      <c r="C76" s="4" t="s">
        <v>29</v>
      </c>
      <c r="D76" s="2"/>
      <c r="E76" s="2"/>
      <c r="F76" s="2"/>
      <c r="G76" s="2"/>
      <c r="H76" s="2"/>
      <c r="I76" s="2"/>
      <c r="J76" s="2"/>
      <c r="K76" s="2"/>
      <c r="L76" s="2"/>
      <c r="M76" s="2"/>
      <c r="N76" s="2"/>
      <c r="O76" s="2"/>
      <c r="P76" s="2"/>
      <c r="Q76" s="2"/>
      <c r="R76" s="2"/>
      <c r="S76" s="2"/>
      <c r="T76" s="2"/>
      <c r="U76" s="2"/>
      <c r="V76" s="2"/>
    </row>
    <row r="77" spans="1:22" x14ac:dyDescent="0.2">
      <c r="A77" s="31"/>
      <c r="B77" s="12" t="s">
        <v>30</v>
      </c>
      <c r="C77" s="8">
        <v>0</v>
      </c>
      <c r="D77" s="2"/>
      <c r="E77" s="2"/>
      <c r="F77" s="2"/>
      <c r="G77" s="2"/>
      <c r="H77" s="2"/>
      <c r="I77" s="2"/>
      <c r="J77" s="2"/>
      <c r="K77" s="2"/>
      <c r="L77" s="2"/>
      <c r="M77" s="2"/>
      <c r="N77" s="2"/>
      <c r="O77" s="2"/>
      <c r="P77" s="2"/>
      <c r="Q77" s="2"/>
      <c r="R77" s="2"/>
      <c r="S77" s="2"/>
      <c r="T77" s="2"/>
      <c r="U77" s="2"/>
      <c r="V77" s="2"/>
    </row>
    <row r="78" spans="1:22" x14ac:dyDescent="0.2">
      <c r="A78" s="31"/>
      <c r="B78" s="12" t="s">
        <v>31</v>
      </c>
      <c r="C78" s="8">
        <v>10000</v>
      </c>
      <c r="D78" s="2"/>
      <c r="E78" s="2"/>
      <c r="F78" s="2"/>
      <c r="G78" s="2"/>
      <c r="H78" s="2"/>
      <c r="I78" s="2"/>
      <c r="J78" s="2"/>
      <c r="K78" s="2"/>
      <c r="L78" s="2"/>
      <c r="M78" s="2"/>
      <c r="N78" s="2"/>
      <c r="O78" s="2"/>
      <c r="P78" s="2"/>
      <c r="Q78" s="2"/>
      <c r="R78" s="2"/>
      <c r="S78" s="2"/>
      <c r="T78" s="2"/>
      <c r="U78" s="2"/>
      <c r="V78" s="2"/>
    </row>
    <row r="79" spans="1:22" x14ac:dyDescent="0.2">
      <c r="A79" s="31"/>
      <c r="B79" s="12" t="s">
        <v>32</v>
      </c>
      <c r="C79" s="8">
        <v>2</v>
      </c>
      <c r="D79" s="2"/>
      <c r="E79" s="2"/>
      <c r="F79" s="2"/>
      <c r="G79" s="2"/>
      <c r="H79" s="2"/>
      <c r="I79" s="2"/>
      <c r="J79" s="2"/>
      <c r="K79" s="2"/>
      <c r="L79" s="2"/>
      <c r="M79" s="2"/>
      <c r="N79" s="2"/>
      <c r="O79" s="2"/>
      <c r="P79" s="2"/>
      <c r="Q79" s="2"/>
      <c r="R79" s="2"/>
      <c r="S79" s="2"/>
      <c r="T79" s="2"/>
      <c r="U79" s="2"/>
      <c r="V79" s="2"/>
    </row>
    <row r="80" spans="1:22" x14ac:dyDescent="0.2">
      <c r="A80" s="31"/>
      <c r="B80" s="12" t="s">
        <v>33</v>
      </c>
      <c r="C80" s="8">
        <v>1</v>
      </c>
      <c r="D80" s="2"/>
      <c r="E80" s="2"/>
      <c r="F80" s="2"/>
      <c r="G80" s="2"/>
      <c r="H80" s="2"/>
      <c r="I80" s="2"/>
      <c r="J80" s="2"/>
      <c r="K80" s="2"/>
      <c r="L80" s="2"/>
      <c r="M80" s="2"/>
      <c r="N80" s="2"/>
      <c r="O80" s="2"/>
      <c r="P80" s="2"/>
      <c r="Q80" s="2"/>
      <c r="R80" s="2"/>
      <c r="S80" s="2"/>
      <c r="T80" s="2"/>
      <c r="U80" s="2"/>
      <c r="V80" s="2"/>
    </row>
    <row r="81" spans="1:22" x14ac:dyDescent="0.2">
      <c r="A81" s="31"/>
      <c r="B81" s="12" t="s">
        <v>34</v>
      </c>
      <c r="C81" s="8">
        <v>0</v>
      </c>
      <c r="D81" s="2"/>
      <c r="E81" s="2"/>
      <c r="F81" s="2"/>
      <c r="G81" s="2"/>
      <c r="H81" s="2"/>
      <c r="I81" s="2"/>
      <c r="J81" s="2"/>
      <c r="K81" s="2"/>
      <c r="L81" s="2"/>
      <c r="M81" s="2"/>
      <c r="N81" s="2"/>
      <c r="O81" s="2"/>
      <c r="P81" s="2"/>
      <c r="Q81" s="2"/>
      <c r="R81" s="2"/>
      <c r="S81" s="2"/>
      <c r="T81" s="2"/>
      <c r="U81" s="2"/>
      <c r="V81" s="2"/>
    </row>
    <row r="82" spans="1:22" x14ac:dyDescent="0.2">
      <c r="A82" s="31"/>
      <c r="B82" s="12" t="s">
        <v>35</v>
      </c>
      <c r="C82" s="8">
        <v>10000</v>
      </c>
      <c r="D82" s="2"/>
      <c r="E82" s="2"/>
      <c r="F82" s="2"/>
      <c r="G82" s="2"/>
      <c r="H82" s="2"/>
      <c r="I82" s="2"/>
      <c r="J82" s="2"/>
      <c r="K82" s="2"/>
      <c r="L82" s="2"/>
      <c r="M82" s="2"/>
      <c r="N82" s="2"/>
      <c r="O82" s="2"/>
      <c r="P82" s="2"/>
      <c r="Q82" s="2"/>
      <c r="R82" s="2"/>
      <c r="S82" s="2"/>
      <c r="T82" s="2"/>
      <c r="U82" s="2"/>
      <c r="V82" s="2"/>
    </row>
    <row r="83" spans="1:22" x14ac:dyDescent="0.2">
      <c r="A83" s="31"/>
      <c r="B83" s="12" t="s">
        <v>36</v>
      </c>
      <c r="C83" s="8" t="s">
        <v>37</v>
      </c>
      <c r="D83" s="2"/>
      <c r="E83" s="2"/>
      <c r="F83" s="2"/>
      <c r="G83" s="2"/>
      <c r="H83" s="2"/>
      <c r="I83" s="2"/>
      <c r="J83" s="2"/>
      <c r="K83" s="2"/>
      <c r="L83" s="2"/>
      <c r="M83" s="2"/>
      <c r="N83" s="2"/>
      <c r="O83" s="2"/>
      <c r="P83" s="2"/>
      <c r="Q83" s="2"/>
      <c r="R83" s="2"/>
      <c r="S83" s="2"/>
      <c r="T83" s="2"/>
      <c r="U83" s="2"/>
      <c r="V83" s="2"/>
    </row>
    <row r="84" spans="1:22" x14ac:dyDescent="0.2">
      <c r="A84" s="31"/>
      <c r="B84" s="12" t="s">
        <v>40</v>
      </c>
      <c r="C84" s="15" t="s">
        <v>41</v>
      </c>
      <c r="D84" s="2"/>
      <c r="E84" s="2"/>
      <c r="F84" s="2"/>
      <c r="G84" s="2"/>
      <c r="H84" s="2"/>
      <c r="I84" s="2"/>
      <c r="J84" s="2"/>
      <c r="K84" s="2"/>
      <c r="L84" s="2"/>
      <c r="M84" s="2"/>
      <c r="N84" s="2"/>
      <c r="O84" s="2"/>
      <c r="P84" s="2"/>
      <c r="Q84" s="2"/>
      <c r="R84" s="2"/>
      <c r="S84" s="2"/>
      <c r="T84" s="2"/>
      <c r="U84" s="2"/>
      <c r="V84" s="2"/>
    </row>
    <row r="85" spans="1:22" x14ac:dyDescent="0.2">
      <c r="A85" s="31" t="s">
        <v>52</v>
      </c>
      <c r="B85" s="12" t="s">
        <v>23</v>
      </c>
      <c r="C85" s="4" t="s">
        <v>24</v>
      </c>
      <c r="D85" s="2"/>
      <c r="E85" s="2"/>
      <c r="F85" s="2"/>
      <c r="G85" s="2"/>
      <c r="H85" s="2"/>
      <c r="I85" s="2"/>
      <c r="J85" s="2"/>
      <c r="K85" s="2"/>
      <c r="L85" s="2"/>
      <c r="M85" s="2"/>
      <c r="N85" s="2"/>
      <c r="O85" s="2"/>
      <c r="P85" s="2"/>
      <c r="Q85" s="2"/>
      <c r="R85" s="2"/>
      <c r="S85" s="2"/>
      <c r="T85" s="2"/>
      <c r="U85" s="2"/>
      <c r="V85" s="2"/>
    </row>
    <row r="86" spans="1:22" x14ac:dyDescent="0.2">
      <c r="A86" s="31"/>
      <c r="B86" s="12" t="s">
        <v>25</v>
      </c>
      <c r="C86" s="4" t="s">
        <v>53</v>
      </c>
      <c r="D86" s="2"/>
      <c r="E86" s="2"/>
      <c r="F86" s="2"/>
      <c r="G86" s="2"/>
      <c r="H86" s="2"/>
      <c r="I86" s="2"/>
      <c r="J86" s="2"/>
      <c r="K86" s="2"/>
      <c r="L86" s="2"/>
      <c r="M86" s="2"/>
      <c r="N86" s="2"/>
      <c r="O86" s="2"/>
      <c r="P86" s="2"/>
      <c r="Q86" s="2"/>
      <c r="R86" s="2"/>
      <c r="S86" s="2"/>
      <c r="T86" s="2"/>
      <c r="U86" s="2"/>
      <c r="V86" s="2"/>
    </row>
    <row r="87" spans="1:22" x14ac:dyDescent="0.2">
      <c r="A87" s="31"/>
      <c r="B87" s="12" t="s">
        <v>27</v>
      </c>
      <c r="C87" s="4"/>
      <c r="D87" s="2"/>
      <c r="E87" s="2"/>
      <c r="F87" s="2"/>
      <c r="G87" s="2"/>
      <c r="H87" s="2"/>
      <c r="I87" s="2"/>
      <c r="J87" s="2"/>
      <c r="K87" s="2"/>
      <c r="L87" s="2"/>
      <c r="M87" s="2"/>
      <c r="N87" s="2"/>
      <c r="O87" s="2"/>
      <c r="P87" s="2"/>
      <c r="Q87" s="2"/>
      <c r="R87" s="2"/>
      <c r="S87" s="2"/>
      <c r="T87" s="2"/>
      <c r="U87" s="2"/>
      <c r="V87" s="2"/>
    </row>
    <row r="88" spans="1:22" x14ac:dyDescent="0.2">
      <c r="A88" s="31"/>
      <c r="B88" s="12" t="s">
        <v>28</v>
      </c>
      <c r="C88" s="4" t="s">
        <v>29</v>
      </c>
      <c r="D88" s="2"/>
      <c r="E88" s="2"/>
      <c r="F88" s="2"/>
      <c r="G88" s="2"/>
      <c r="H88" s="2"/>
      <c r="I88" s="2"/>
      <c r="J88" s="2"/>
      <c r="K88" s="2"/>
      <c r="L88" s="2"/>
      <c r="M88" s="2"/>
      <c r="N88" s="2"/>
      <c r="O88" s="2"/>
      <c r="P88" s="2"/>
      <c r="Q88" s="2"/>
      <c r="R88" s="2"/>
      <c r="S88" s="2"/>
      <c r="T88" s="2"/>
      <c r="U88" s="2"/>
      <c r="V88" s="2"/>
    </row>
    <row r="89" spans="1:22" x14ac:dyDescent="0.2">
      <c r="A89" s="31"/>
      <c r="B89" s="12" t="s">
        <v>30</v>
      </c>
      <c r="C89" s="8">
        <v>0</v>
      </c>
      <c r="D89" s="2"/>
      <c r="E89" s="2"/>
      <c r="F89" s="2"/>
      <c r="G89" s="2"/>
      <c r="H89" s="2"/>
      <c r="I89" s="2"/>
      <c r="J89" s="2"/>
      <c r="K89" s="2"/>
      <c r="L89" s="2"/>
      <c r="M89" s="2"/>
      <c r="N89" s="2"/>
      <c r="O89" s="2"/>
      <c r="P89" s="2"/>
      <c r="Q89" s="2"/>
      <c r="R89" s="2"/>
      <c r="S89" s="2"/>
      <c r="T89" s="2"/>
      <c r="U89" s="2"/>
      <c r="V89" s="2"/>
    </row>
    <row r="90" spans="1:22" x14ac:dyDescent="0.2">
      <c r="A90" s="31"/>
      <c r="B90" s="12" t="s">
        <v>31</v>
      </c>
      <c r="C90" s="8">
        <v>10000</v>
      </c>
      <c r="D90" s="2"/>
      <c r="E90" s="2"/>
      <c r="F90" s="2"/>
      <c r="G90" s="2"/>
      <c r="H90" s="2"/>
      <c r="I90" s="2"/>
      <c r="J90" s="2"/>
      <c r="K90" s="2"/>
      <c r="L90" s="2"/>
      <c r="M90" s="2"/>
      <c r="N90" s="2"/>
      <c r="O90" s="2"/>
      <c r="P90" s="2"/>
      <c r="Q90" s="2"/>
      <c r="R90" s="2"/>
      <c r="S90" s="2"/>
      <c r="T90" s="2"/>
      <c r="U90" s="2"/>
      <c r="V90" s="2"/>
    </row>
    <row r="91" spans="1:22" x14ac:dyDescent="0.2">
      <c r="A91" s="31"/>
      <c r="B91" s="12" t="s">
        <v>32</v>
      </c>
      <c r="C91" s="8">
        <v>2</v>
      </c>
      <c r="D91" s="2"/>
      <c r="E91" s="2"/>
      <c r="F91" s="2"/>
      <c r="G91" s="2"/>
      <c r="H91" s="2"/>
      <c r="I91" s="2"/>
      <c r="J91" s="2"/>
      <c r="K91" s="2"/>
      <c r="L91" s="2"/>
      <c r="M91" s="2"/>
      <c r="N91" s="2"/>
      <c r="O91" s="2"/>
      <c r="P91" s="2"/>
      <c r="Q91" s="2"/>
      <c r="R91" s="2"/>
      <c r="S91" s="2"/>
      <c r="T91" s="2"/>
      <c r="U91" s="2"/>
      <c r="V91" s="2"/>
    </row>
    <row r="92" spans="1:22" x14ac:dyDescent="0.2">
      <c r="A92" s="31"/>
      <c r="B92" s="12" t="s">
        <v>33</v>
      </c>
      <c r="C92" s="8">
        <v>1</v>
      </c>
      <c r="D92" s="2"/>
      <c r="E92" s="2"/>
      <c r="F92" s="2"/>
      <c r="G92" s="2"/>
      <c r="H92" s="2"/>
      <c r="I92" s="2"/>
      <c r="J92" s="2"/>
      <c r="K92" s="2"/>
      <c r="L92" s="2"/>
      <c r="M92" s="2"/>
      <c r="N92" s="2"/>
      <c r="O92" s="2"/>
      <c r="P92" s="2"/>
      <c r="Q92" s="2"/>
      <c r="R92" s="2"/>
      <c r="S92" s="2"/>
      <c r="T92" s="2"/>
      <c r="U92" s="2"/>
      <c r="V92" s="2"/>
    </row>
    <row r="93" spans="1:22" x14ac:dyDescent="0.2">
      <c r="A93" s="31"/>
      <c r="B93" s="12" t="s">
        <v>34</v>
      </c>
      <c r="C93" s="8">
        <v>0</v>
      </c>
      <c r="D93" s="2"/>
      <c r="E93" s="2"/>
      <c r="F93" s="2"/>
      <c r="G93" s="2"/>
      <c r="H93" s="2"/>
      <c r="I93" s="2"/>
      <c r="J93" s="2"/>
      <c r="K93" s="2"/>
      <c r="L93" s="2"/>
      <c r="M93" s="2"/>
      <c r="N93" s="2"/>
      <c r="O93" s="2"/>
      <c r="P93" s="2"/>
      <c r="Q93" s="2"/>
      <c r="R93" s="2"/>
      <c r="S93" s="2"/>
      <c r="T93" s="2"/>
      <c r="U93" s="2"/>
      <c r="V93" s="2"/>
    </row>
    <row r="94" spans="1:22" x14ac:dyDescent="0.2">
      <c r="A94" s="31"/>
      <c r="B94" s="12" t="s">
        <v>35</v>
      </c>
      <c r="C94" s="8">
        <v>10000</v>
      </c>
      <c r="D94" s="2"/>
      <c r="E94" s="2"/>
      <c r="F94" s="2"/>
      <c r="G94" s="2"/>
      <c r="H94" s="2"/>
      <c r="I94" s="2"/>
      <c r="J94" s="2"/>
      <c r="K94" s="2"/>
      <c r="L94" s="2"/>
      <c r="M94" s="2"/>
      <c r="N94" s="2"/>
      <c r="O94" s="2"/>
      <c r="P94" s="2"/>
      <c r="Q94" s="2"/>
      <c r="R94" s="2"/>
      <c r="S94" s="2"/>
      <c r="T94" s="2"/>
      <c r="U94" s="2"/>
      <c r="V94" s="2"/>
    </row>
    <row r="95" spans="1:22" x14ac:dyDescent="0.2">
      <c r="A95" s="31"/>
      <c r="B95" s="12" t="s">
        <v>36</v>
      </c>
      <c r="C95" s="8" t="s">
        <v>37</v>
      </c>
      <c r="D95" s="2"/>
      <c r="E95" s="2"/>
      <c r="F95" s="2"/>
      <c r="G95" s="2"/>
      <c r="H95" s="2"/>
      <c r="I95" s="2"/>
      <c r="J95" s="2"/>
      <c r="K95" s="2"/>
      <c r="L95" s="2"/>
      <c r="M95" s="2"/>
      <c r="N95" s="2"/>
      <c r="O95" s="2"/>
      <c r="P95" s="2"/>
      <c r="Q95" s="2"/>
      <c r="R95" s="2"/>
      <c r="S95" s="2"/>
      <c r="T95" s="2"/>
      <c r="U95" s="2"/>
      <c r="V95" s="2"/>
    </row>
    <row r="96" spans="1:22" x14ac:dyDescent="0.2">
      <c r="A96" s="31"/>
      <c r="B96" s="12" t="s">
        <v>40</v>
      </c>
      <c r="C96" s="15" t="s">
        <v>41</v>
      </c>
      <c r="D96" s="2"/>
      <c r="E96" s="2"/>
      <c r="F96" s="2"/>
      <c r="G96" s="2"/>
      <c r="H96" s="2"/>
      <c r="I96" s="2"/>
      <c r="J96" s="2"/>
      <c r="K96" s="2"/>
      <c r="L96" s="2"/>
      <c r="M96" s="2"/>
      <c r="N96" s="2"/>
      <c r="O96" s="2"/>
      <c r="P96" s="2"/>
      <c r="Q96" s="2"/>
      <c r="R96" s="2"/>
      <c r="S96" s="2"/>
      <c r="T96" s="2"/>
      <c r="U96" s="2"/>
      <c r="V96" s="2"/>
    </row>
    <row r="97" spans="1:22" x14ac:dyDescent="0.2">
      <c r="A97" s="31" t="s">
        <v>54</v>
      </c>
      <c r="B97" s="12" t="s">
        <v>23</v>
      </c>
      <c r="C97" s="4" t="s">
        <v>24</v>
      </c>
      <c r="D97" s="2"/>
      <c r="E97" s="2"/>
      <c r="F97" s="2"/>
      <c r="G97" s="2"/>
      <c r="H97" s="2"/>
      <c r="I97" s="2"/>
      <c r="J97" s="2"/>
      <c r="K97" s="2"/>
      <c r="L97" s="2"/>
      <c r="M97" s="2"/>
      <c r="N97" s="2"/>
      <c r="O97" s="2"/>
      <c r="P97" s="2"/>
      <c r="Q97" s="2"/>
      <c r="R97" s="2"/>
      <c r="S97" s="2"/>
      <c r="T97" s="2"/>
      <c r="U97" s="2"/>
      <c r="V97" s="2"/>
    </row>
    <row r="98" spans="1:22" x14ac:dyDescent="0.2">
      <c r="A98" s="31"/>
      <c r="B98" s="12" t="s">
        <v>25</v>
      </c>
      <c r="C98" s="4" t="s">
        <v>55</v>
      </c>
      <c r="D98" s="2"/>
      <c r="E98" s="2"/>
      <c r="F98" s="2"/>
      <c r="G98" s="2"/>
      <c r="H98" s="2"/>
      <c r="I98" s="2"/>
      <c r="J98" s="2"/>
      <c r="K98" s="2"/>
      <c r="L98" s="2"/>
      <c r="M98" s="2"/>
      <c r="N98" s="2"/>
      <c r="O98" s="2"/>
      <c r="P98" s="2"/>
      <c r="Q98" s="2"/>
      <c r="R98" s="2"/>
      <c r="S98" s="2"/>
      <c r="T98" s="2"/>
      <c r="U98" s="2"/>
      <c r="V98" s="2"/>
    </row>
    <row r="99" spans="1:22" x14ac:dyDescent="0.2">
      <c r="A99" s="31"/>
      <c r="B99" s="12" t="s">
        <v>27</v>
      </c>
      <c r="C99" s="4"/>
      <c r="D99" s="2"/>
      <c r="E99" s="2"/>
      <c r="F99" s="2"/>
      <c r="G99" s="2"/>
      <c r="H99" s="2"/>
      <c r="I99" s="2"/>
      <c r="J99" s="2"/>
      <c r="K99" s="2"/>
      <c r="L99" s="2"/>
      <c r="M99" s="2"/>
      <c r="N99" s="2"/>
      <c r="O99" s="2"/>
      <c r="P99" s="2"/>
      <c r="Q99" s="2"/>
      <c r="R99" s="2"/>
      <c r="S99" s="2"/>
      <c r="T99" s="2"/>
      <c r="U99" s="2"/>
      <c r="V99" s="2"/>
    </row>
    <row r="100" spans="1:22" x14ac:dyDescent="0.2">
      <c r="A100" s="31"/>
      <c r="B100" s="12" t="s">
        <v>28</v>
      </c>
      <c r="C100" s="4" t="s">
        <v>29</v>
      </c>
      <c r="D100" s="2"/>
      <c r="E100" s="2"/>
      <c r="F100" s="2"/>
      <c r="G100" s="2"/>
      <c r="H100" s="2"/>
      <c r="I100" s="2"/>
      <c r="J100" s="2"/>
      <c r="K100" s="2"/>
      <c r="L100" s="2"/>
      <c r="M100" s="2"/>
      <c r="N100" s="2"/>
      <c r="O100" s="2"/>
      <c r="P100" s="2"/>
      <c r="Q100" s="2"/>
      <c r="R100" s="2"/>
      <c r="S100" s="2"/>
      <c r="T100" s="2"/>
      <c r="U100" s="2"/>
      <c r="V100" s="2"/>
    </row>
    <row r="101" spans="1:22" x14ac:dyDescent="0.2">
      <c r="A101" s="31"/>
      <c r="B101" s="12" t="s">
        <v>30</v>
      </c>
      <c r="C101" s="8">
        <v>0</v>
      </c>
      <c r="D101" s="2"/>
      <c r="E101" s="2"/>
      <c r="F101" s="2"/>
      <c r="G101" s="2"/>
      <c r="H101" s="2"/>
      <c r="I101" s="2"/>
      <c r="J101" s="2"/>
      <c r="K101" s="2"/>
      <c r="L101" s="2"/>
      <c r="M101" s="2"/>
      <c r="N101" s="2"/>
      <c r="O101" s="2"/>
      <c r="P101" s="2"/>
      <c r="Q101" s="2"/>
      <c r="R101" s="2"/>
      <c r="S101" s="2"/>
      <c r="T101" s="2"/>
      <c r="U101" s="2"/>
      <c r="V101" s="2"/>
    </row>
    <row r="102" spans="1:22" x14ac:dyDescent="0.2">
      <c r="A102" s="31"/>
      <c r="B102" s="12" t="s">
        <v>31</v>
      </c>
      <c r="C102" s="8">
        <v>10000</v>
      </c>
      <c r="D102" s="2"/>
      <c r="E102" s="2"/>
      <c r="F102" s="2"/>
      <c r="G102" s="2"/>
      <c r="H102" s="2"/>
      <c r="I102" s="2"/>
      <c r="J102" s="2"/>
      <c r="K102" s="2"/>
      <c r="L102" s="2"/>
      <c r="M102" s="2"/>
      <c r="N102" s="2"/>
      <c r="O102" s="2"/>
      <c r="P102" s="2"/>
      <c r="Q102" s="2"/>
      <c r="R102" s="2"/>
      <c r="S102" s="2"/>
      <c r="T102" s="2"/>
      <c r="U102" s="2"/>
      <c r="V102" s="2"/>
    </row>
    <row r="103" spans="1:22" x14ac:dyDescent="0.2">
      <c r="A103" s="31"/>
      <c r="B103" s="12" t="s">
        <v>32</v>
      </c>
      <c r="C103" s="8">
        <v>2</v>
      </c>
      <c r="D103" s="2"/>
      <c r="E103" s="2"/>
      <c r="F103" s="2"/>
      <c r="G103" s="2"/>
      <c r="H103" s="2"/>
      <c r="I103" s="2"/>
      <c r="J103" s="2"/>
      <c r="K103" s="2"/>
      <c r="L103" s="2"/>
      <c r="M103" s="2"/>
      <c r="N103" s="2"/>
      <c r="O103" s="2"/>
      <c r="P103" s="2"/>
      <c r="Q103" s="2"/>
      <c r="R103" s="2"/>
      <c r="S103" s="2"/>
      <c r="T103" s="2"/>
      <c r="U103" s="2"/>
      <c r="V103" s="2"/>
    </row>
    <row r="104" spans="1:22" x14ac:dyDescent="0.2">
      <c r="A104" s="31"/>
      <c r="B104" s="12" t="s">
        <v>33</v>
      </c>
      <c r="C104" s="8">
        <v>1</v>
      </c>
      <c r="D104" s="2"/>
      <c r="E104" s="2"/>
      <c r="F104" s="2"/>
      <c r="G104" s="2"/>
      <c r="H104" s="2"/>
      <c r="I104" s="2"/>
      <c r="J104" s="2"/>
      <c r="K104" s="2"/>
      <c r="L104" s="2"/>
      <c r="M104" s="2"/>
      <c r="N104" s="2"/>
      <c r="O104" s="2"/>
      <c r="P104" s="2"/>
      <c r="Q104" s="2"/>
      <c r="R104" s="2"/>
      <c r="S104" s="2"/>
      <c r="T104" s="2"/>
      <c r="U104" s="2"/>
      <c r="V104" s="2"/>
    </row>
    <row r="105" spans="1:22" x14ac:dyDescent="0.2">
      <c r="A105" s="31"/>
      <c r="B105" s="12" t="s">
        <v>34</v>
      </c>
      <c r="C105" s="8">
        <v>0</v>
      </c>
      <c r="D105" s="2"/>
      <c r="E105" s="2"/>
      <c r="F105" s="2"/>
      <c r="G105" s="2"/>
      <c r="H105" s="2"/>
      <c r="I105" s="2"/>
      <c r="J105" s="2"/>
      <c r="K105" s="2"/>
      <c r="L105" s="2"/>
      <c r="M105" s="2"/>
      <c r="N105" s="2"/>
      <c r="O105" s="2"/>
      <c r="P105" s="2"/>
      <c r="Q105" s="2"/>
      <c r="R105" s="2"/>
      <c r="S105" s="2"/>
      <c r="T105" s="2"/>
      <c r="U105" s="2"/>
      <c r="V105" s="2"/>
    </row>
    <row r="106" spans="1:22" x14ac:dyDescent="0.2">
      <c r="A106" s="31"/>
      <c r="B106" s="12" t="s">
        <v>35</v>
      </c>
      <c r="C106" s="8">
        <v>10000</v>
      </c>
      <c r="D106" s="2"/>
      <c r="E106" s="2"/>
      <c r="F106" s="2"/>
      <c r="G106" s="2"/>
      <c r="H106" s="2"/>
      <c r="I106" s="2"/>
      <c r="J106" s="2"/>
      <c r="K106" s="2"/>
      <c r="L106" s="2"/>
      <c r="M106" s="2"/>
      <c r="N106" s="2"/>
      <c r="O106" s="2"/>
      <c r="P106" s="2"/>
      <c r="Q106" s="2"/>
      <c r="R106" s="2"/>
      <c r="S106" s="2"/>
      <c r="T106" s="2"/>
      <c r="U106" s="2"/>
      <c r="V106" s="2"/>
    </row>
    <row r="107" spans="1:22" x14ac:dyDescent="0.2">
      <c r="A107" s="31"/>
      <c r="B107" s="12" t="s">
        <v>36</v>
      </c>
      <c r="C107" s="8" t="s">
        <v>37</v>
      </c>
      <c r="D107" s="2"/>
      <c r="E107" s="2"/>
      <c r="F107" s="2"/>
      <c r="G107" s="2"/>
      <c r="H107" s="2"/>
      <c r="I107" s="2"/>
      <c r="J107" s="2"/>
      <c r="K107" s="2"/>
      <c r="L107" s="2"/>
      <c r="M107" s="2"/>
      <c r="N107" s="2"/>
      <c r="O107" s="2"/>
      <c r="P107" s="2"/>
      <c r="Q107" s="2"/>
      <c r="R107" s="2"/>
      <c r="S107" s="2"/>
      <c r="T107" s="2"/>
      <c r="U107" s="2"/>
      <c r="V107" s="2"/>
    </row>
    <row r="108" spans="1:22" x14ac:dyDescent="0.2">
      <c r="A108" s="31"/>
      <c r="B108" s="12" t="s">
        <v>40</v>
      </c>
      <c r="C108" s="15" t="s">
        <v>41</v>
      </c>
      <c r="D108" s="2"/>
      <c r="E108" s="2"/>
      <c r="F108" s="2"/>
      <c r="G108" s="2"/>
      <c r="H108" s="2"/>
      <c r="I108" s="2"/>
      <c r="J108" s="2"/>
      <c r="K108" s="2"/>
      <c r="L108" s="2"/>
      <c r="M108" s="2"/>
      <c r="N108" s="2"/>
      <c r="O108" s="2"/>
      <c r="P108" s="2"/>
      <c r="Q108" s="2"/>
      <c r="R108" s="2"/>
      <c r="S108" s="2"/>
      <c r="T108" s="2"/>
      <c r="U108" s="2"/>
      <c r="V108" s="2"/>
    </row>
    <row r="109" spans="1:22" ht="141.75" customHeight="1" x14ac:dyDescent="0.2">
      <c r="A109" s="2"/>
      <c r="B109" s="2"/>
      <c r="C109" s="2"/>
      <c r="D109" s="2"/>
      <c r="E109" s="2"/>
      <c r="F109" s="2"/>
      <c r="G109" s="2"/>
      <c r="H109" s="2"/>
      <c r="I109" s="2"/>
      <c r="J109" s="2"/>
      <c r="K109" s="2"/>
      <c r="L109" s="2"/>
      <c r="M109" s="2"/>
      <c r="N109" s="2"/>
      <c r="O109" s="2"/>
      <c r="P109" s="2"/>
      <c r="Q109" s="2"/>
      <c r="R109" s="2"/>
      <c r="S109" s="2"/>
      <c r="T109" s="2"/>
      <c r="U109" s="2"/>
      <c r="V109" s="2"/>
    </row>
  </sheetData>
  <sheetProtection algorithmName="SHA-512" hashValue="p4OkdgZuI8Y6gedbgzoype6YvSjk4whyBiVNg0D7r2scDSjLYVrO7gTVqC+82vbEhJEIw/d6xpadSacgiDrn+w==" saltValue="54EunIIqhgF2yS8ivdQ/3A==" spinCount="100000" sheet="1" objects="1" scenarios="1" selectLockedCells="1"/>
  <mergeCells count="143">
    <mergeCell ref="A1:B1"/>
    <mergeCell ref="H1:N1"/>
    <mergeCell ref="A2:B2"/>
    <mergeCell ref="H2:N3"/>
    <mergeCell ref="P2:U3"/>
    <mergeCell ref="A3:B3"/>
    <mergeCell ref="A4:B4"/>
    <mergeCell ref="E4:E5"/>
    <mergeCell ref="F4:F5"/>
    <mergeCell ref="H4:I5"/>
    <mergeCell ref="J4:K5"/>
    <mergeCell ref="L4:M5"/>
    <mergeCell ref="N4:N5"/>
    <mergeCell ref="P4:P5"/>
    <mergeCell ref="Q4:R5"/>
    <mergeCell ref="S4:T5"/>
    <mergeCell ref="U4:U5"/>
    <mergeCell ref="A5:B5"/>
    <mergeCell ref="S6:T7"/>
    <mergeCell ref="U6:U7"/>
    <mergeCell ref="A7:B7"/>
    <mergeCell ref="A8:B8"/>
    <mergeCell ref="E8:E9"/>
    <mergeCell ref="F8:F9"/>
    <mergeCell ref="H8:I9"/>
    <mergeCell ref="J8:K9"/>
    <mergeCell ref="L8:M9"/>
    <mergeCell ref="N8:N9"/>
    <mergeCell ref="P8:P9"/>
    <mergeCell ref="Q8:R9"/>
    <mergeCell ref="S8:T9"/>
    <mergeCell ref="U8:U9"/>
    <mergeCell ref="A9:B9"/>
    <mergeCell ref="A6:B6"/>
    <mergeCell ref="E6:E7"/>
    <mergeCell ref="F6:F7"/>
    <mergeCell ref="H6:I7"/>
    <mergeCell ref="J6:K7"/>
    <mergeCell ref="L6:M7"/>
    <mergeCell ref="N6:N7"/>
    <mergeCell ref="P6:P7"/>
    <mergeCell ref="Q6:R7"/>
    <mergeCell ref="A10:B10"/>
    <mergeCell ref="E10:E11"/>
    <mergeCell ref="F10:F11"/>
    <mergeCell ref="H10:I11"/>
    <mergeCell ref="J10:K11"/>
    <mergeCell ref="L10:M11"/>
    <mergeCell ref="N10:N11"/>
    <mergeCell ref="P10:P11"/>
    <mergeCell ref="Q10:R11"/>
    <mergeCell ref="S10:T11"/>
    <mergeCell ref="U10:U11"/>
    <mergeCell ref="A11:B11"/>
    <mergeCell ref="A12:B12"/>
    <mergeCell ref="E12:E13"/>
    <mergeCell ref="F12:F13"/>
    <mergeCell ref="H12:I13"/>
    <mergeCell ref="J12:K13"/>
    <mergeCell ref="L12:M13"/>
    <mergeCell ref="N12:N13"/>
    <mergeCell ref="P12:P13"/>
    <mergeCell ref="Q12:R13"/>
    <mergeCell ref="S12:T13"/>
    <mergeCell ref="U12:U13"/>
    <mergeCell ref="A13:A24"/>
    <mergeCell ref="E14:E15"/>
    <mergeCell ref="F14:F15"/>
    <mergeCell ref="H14:I15"/>
    <mergeCell ref="J14:K15"/>
    <mergeCell ref="L14:M15"/>
    <mergeCell ref="N14:N15"/>
    <mergeCell ref="P14:P15"/>
    <mergeCell ref="Q14:R15"/>
    <mergeCell ref="S14:T15"/>
    <mergeCell ref="U14:U15"/>
    <mergeCell ref="E16:E17"/>
    <mergeCell ref="F16:F17"/>
    <mergeCell ref="H16:I17"/>
    <mergeCell ref="J16:K17"/>
    <mergeCell ref="L16:M17"/>
    <mergeCell ref="N16:N17"/>
    <mergeCell ref="P16:P17"/>
    <mergeCell ref="Q16:R17"/>
    <mergeCell ref="S16:T17"/>
    <mergeCell ref="U16:U17"/>
    <mergeCell ref="E18:E19"/>
    <mergeCell ref="F18:F19"/>
    <mergeCell ref="H18:I19"/>
    <mergeCell ref="J18:K19"/>
    <mergeCell ref="L18:M19"/>
    <mergeCell ref="N18:N19"/>
    <mergeCell ref="P18:P19"/>
    <mergeCell ref="Q18:R19"/>
    <mergeCell ref="S18:T19"/>
    <mergeCell ref="U18:U19"/>
    <mergeCell ref="H20:N21"/>
    <mergeCell ref="P20:U21"/>
    <mergeCell ref="H23:N24"/>
    <mergeCell ref="P23:U24"/>
    <mergeCell ref="A25:A36"/>
    <mergeCell ref="H25:H27"/>
    <mergeCell ref="I25:J27"/>
    <mergeCell ref="K25:L27"/>
    <mergeCell ref="M25:N27"/>
    <mergeCell ref="P25:Q26"/>
    <mergeCell ref="R25:S28"/>
    <mergeCell ref="T25:U28"/>
    <mergeCell ref="P27:Q28"/>
    <mergeCell ref="H28:H36"/>
    <mergeCell ref="I28:J36"/>
    <mergeCell ref="K28:L36"/>
    <mergeCell ref="M28:N36"/>
    <mergeCell ref="P29:Q30"/>
    <mergeCell ref="R29:S32"/>
    <mergeCell ref="T29:U32"/>
    <mergeCell ref="P31:Q32"/>
    <mergeCell ref="P33:Q34"/>
    <mergeCell ref="R33:S36"/>
    <mergeCell ref="A49:A60"/>
    <mergeCell ref="A61:A72"/>
    <mergeCell ref="A73:A84"/>
    <mergeCell ref="A85:A96"/>
    <mergeCell ref="A97:A108"/>
    <mergeCell ref="T33:U36"/>
    <mergeCell ref="P35:Q36"/>
    <mergeCell ref="A37:A48"/>
    <mergeCell ref="H37:H38"/>
    <mergeCell ref="I37:J38"/>
    <mergeCell ref="K37:L38"/>
    <mergeCell ref="M37:N38"/>
    <mergeCell ref="P37:Q38"/>
    <mergeCell ref="R37:S40"/>
    <mergeCell ref="T37:U40"/>
    <mergeCell ref="H39:H40"/>
    <mergeCell ref="I39:J40"/>
    <mergeCell ref="K39:L40"/>
    <mergeCell ref="M39:N40"/>
    <mergeCell ref="P39:Q40"/>
    <mergeCell ref="H41:M42"/>
    <mergeCell ref="N41:N42"/>
    <mergeCell ref="P41:T42"/>
    <mergeCell ref="U41:U42"/>
  </mergeCells>
  <conditionalFormatting sqref="C2:C4 C13 C16:C25 C28:C37 C40:C49 C52:C61 C64:C73 C76:C85 C88:C97 C100:C108">
    <cfRule type="cellIs" dxfId="0" priority="2" operator="equal">
      <formula>""</formula>
    </cfRule>
  </conditionalFormatting>
  <dataValidations count="14">
    <dataValidation type="list" operator="equal" allowBlank="1" showErrorMessage="1" sqref="C4" xr:uid="{00000000-0002-0000-0000-000000000000}">
      <formula1>"Rows: 8 Variables + Bargraphs,Rows: 8 Variables,Grid: 8 Variables + Bargraphs,Grid: 8 Variables,Rows: 4 Variables + Bargraphs,Rows: 4 Variables,Columns: 4 Variables + Bargraphs,Rows: 2 Variables + Bargraphs,Single Variable + Bargraph"</formula1>
      <formula2>0</formula2>
    </dataValidation>
    <dataValidation type="decimal" allowBlank="1" showErrorMessage="1" sqref="F4:F19" xr:uid="{00000000-0002-0000-0000-000001000000}">
      <formula1>3</formula1>
      <formula2>22</formula2>
    </dataValidation>
    <dataValidation type="list" operator="equal" showErrorMessage="1" sqref="C2" xr:uid="{00000000-0002-0000-0000-000002000000}">
      <formula1>"On,Off"</formula1>
      <formula2>0</formula2>
    </dataValidation>
    <dataValidation type="custom" showErrorMessage="1" sqref="C3" xr:uid="{00000000-0002-0000-0000-000003000000}">
      <formula1>AND(LEN(C3)=4, SUMPRODUCT(--ISNUMBER(FIND(MID(C3,ROW(INDIRECT("1:"&amp;LEN(C3))),1),"ABCDEFGHIJKLMNOPQRSTUVWXYZ0123456789"))) = LEN(C3))</formula1>
      <formula2>0</formula2>
    </dataValidation>
    <dataValidation type="custom" allowBlank="1" showErrorMessage="1" sqref="C5:C12" xr:uid="{00000000-0002-0000-0000-000004000000}">
      <formula1>AND(LEN(C5)&lt;=16, SUMPRODUCT(--ISNUMBER(FIND(MID(C5,ROW(INDIRECT("1:"&amp;LEN(C5))),1),"ABCDEFGHIJKLMNOPQRSTUVWXYZ abcdefghijklmnopqrstuvwxyz%&amp;()²³/µ°+-,.9876543210"))) = LEN(C5))</formula1>
      <formula2>0</formula2>
    </dataValidation>
    <dataValidation type="list" operator="equal" showErrorMessage="1" sqref="C13 C25 C37 C49 C61 C73 C85 C97" xr:uid="{00000000-0002-0000-0000-000005000000}">
      <formula1>"TRUE,FALSE"</formula1>
      <formula2>0</formula2>
    </dataValidation>
    <dataValidation type="custom" showErrorMessage="1" sqref="C14 C26 C38 C50 C62 C74 C86 C98" xr:uid="{00000000-0002-0000-0000-000006000000}">
      <formula1>AND(LEN(C14)&lt;=16, SUMPRODUCT(--ISNUMBER(FIND(MID(C14,ROW(INDIRECT("1:"&amp;LEN(C14))),1),"ABCDEFGHIJKLMNOPQRSTUVWXYZ abcdefghijklmnopqrstuvwxyz%&amp;()²³/µ°+-,.9876543210"))) = LEN(C14))</formula1>
      <formula2>0</formula2>
    </dataValidation>
    <dataValidation type="custom" allowBlank="1" showErrorMessage="1" sqref="C15 C27 C39 C51 C63 C75 C87 C99" xr:uid="{00000000-0002-0000-0000-000007000000}">
      <formula1>AND(LEN(C15)&lt;=8, SUMPRODUCT(--ISNUMBER(FIND(MID(C15,ROW(INDIRECT("1:"&amp;LEN(C15))),1),"ABCDEFGHIJKLMNOPQRSTUVWXYZ abcdefghijklmnopqrstuvwxyz%&amp;()²³/µ°+-,.9876543210"))) = LEN(C15))</formula1>
      <formula2>0</formula2>
    </dataValidation>
    <dataValidation type="list" operator="equal" showErrorMessage="1" sqref="C16 C28 C40 C52 C64 C76 C88 C100" xr:uid="{00000000-0002-0000-0000-000008000000}">
      <formula1>"External refs. (CAL),Internal refs. (SET)"</formula1>
      <formula2>0</formula2>
    </dataValidation>
    <dataValidation type="whole" allowBlank="1" showErrorMessage="1" sqref="C17:C18 C21:C22 C29:C30 C33:C34 C41:C42 C45:C46 C53:C54 C57:C58 C65:C66 C69:C70 C77:C78 C81:C82 C89:C90 C93:C94 C101:C102 C105:C106" xr:uid="{00000000-0002-0000-0000-000009000000}">
      <formula1>-99999</formula1>
      <formula2>99999</formula2>
    </dataValidation>
    <dataValidation type="list" operator="equal" allowBlank="1" showErrorMessage="1" sqref="C19 C31 C43 C55 C67 C79 C91 C103" xr:uid="{00000000-0002-0000-0000-00000A000000}">
      <formula1>"0,1,2,3,4"</formula1>
      <formula2>0</formula2>
    </dataValidation>
    <dataValidation type="list" operator="equal" allowBlank="1" showErrorMessage="1" sqref="C20 C32 C44 C56 C68 C80 C92 C104" xr:uid="{00000000-0002-0000-0000-00000B000000}">
      <formula1>"1,2,5,10"</formula1>
      <formula2>0</formula2>
    </dataValidation>
    <dataValidation type="list" operator="equal" allowBlank="1" showErrorMessage="1" sqref="C23 C35 C47 C59 C71 C83 C95 C107" xr:uid="{00000000-0002-0000-0000-00000C000000}">
      <formula1>"Off,Left,Centre,Right"</formula1>
      <formula2>0</formula2>
    </dataValidation>
    <dataValidation type="list" operator="equal" showErrorMessage="1" sqref="C24 C36 C48 C60 C72 C84 C96 C108" xr:uid="{00000000-0002-0000-0000-00000D000000}">
      <formula1>"Current (mA),Percent (%)"</formula1>
      <formula2>0</formula2>
    </dataValidation>
  </dataValidations>
  <pageMargins left="0.39374999999999999" right="0.39374999999999999" top="0.63124999999999998" bottom="0.63124999999999998" header="0.39374999999999999" footer="0.39374999999999999"/>
  <pageSetup paperSize="9" scale="97" orientation="portrait" useFirstPageNumber="1" horizontalDpi="300" verticalDpi="300"/>
  <headerFooter>
    <oddHeader>&amp;C&amp;A</oddHeader>
    <oddFooter>&amp;CPage &amp;P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tabSelected="1" zoomScale="110" zoomScaleNormal="110" workbookViewId="0">
      <selection activeCell="J2" sqref="J2:K2"/>
    </sheetView>
  </sheetViews>
  <sheetFormatPr defaultColWidth="11.5703125" defaultRowHeight="12.75" x14ac:dyDescent="0.2"/>
  <cols>
    <col min="2" max="2" width="16.28515625" customWidth="1"/>
    <col min="3" max="3" width="47.7109375" customWidth="1"/>
    <col min="4" max="4" width="25.5703125" customWidth="1"/>
    <col min="5" max="11" width="8.140625" customWidth="1"/>
  </cols>
  <sheetData>
    <row r="1" spans="1:12" ht="22.5" customHeight="1" x14ac:dyDescent="0.25">
      <c r="A1" s="13"/>
      <c r="B1" s="65" t="s">
        <v>56</v>
      </c>
      <c r="C1" s="65"/>
      <c r="D1" s="65"/>
      <c r="E1" s="65"/>
      <c r="F1" s="65"/>
      <c r="G1" s="65"/>
      <c r="H1" s="65"/>
      <c r="I1" s="65"/>
      <c r="J1" s="64" t="s">
        <v>57</v>
      </c>
      <c r="K1" s="64"/>
      <c r="L1" s="2"/>
    </row>
    <row r="2" spans="1:12" ht="22.5" customHeight="1" x14ac:dyDescent="0.2">
      <c r="A2" s="13"/>
      <c r="B2" s="65"/>
      <c r="C2" s="65"/>
      <c r="D2" s="65"/>
      <c r="E2" s="65"/>
      <c r="F2" s="65"/>
      <c r="G2" s="65"/>
      <c r="H2" s="65"/>
      <c r="I2" s="65"/>
      <c r="J2" s="66" t="s">
        <v>58</v>
      </c>
      <c r="K2" s="66"/>
      <c r="L2" s="2"/>
    </row>
    <row r="3" spans="1:12" ht="27.75" customHeight="1" x14ac:dyDescent="0.2">
      <c r="A3" s="2"/>
      <c r="B3" s="67" t="s">
        <v>59</v>
      </c>
      <c r="C3" s="67"/>
      <c r="D3" s="67"/>
      <c r="E3" s="67"/>
      <c r="F3" s="67"/>
      <c r="G3" s="67"/>
      <c r="H3" s="67"/>
      <c r="I3" s="67"/>
      <c r="J3" s="67"/>
      <c r="K3" s="67"/>
      <c r="L3" s="2"/>
    </row>
    <row r="4" spans="1:12" ht="27.75" customHeight="1" x14ac:dyDescent="0.25">
      <c r="A4" s="2"/>
      <c r="B4" s="16" t="s">
        <v>60</v>
      </c>
      <c r="C4" s="16" t="s">
        <v>61</v>
      </c>
      <c r="D4" s="64" t="s">
        <v>62</v>
      </c>
      <c r="E4" s="64"/>
      <c r="F4" s="64"/>
      <c r="G4" s="16" t="s">
        <v>63</v>
      </c>
      <c r="H4" s="64" t="s">
        <v>64</v>
      </c>
      <c r="I4" s="64"/>
      <c r="J4" s="64" t="s">
        <v>65</v>
      </c>
      <c r="K4" s="64"/>
      <c r="L4" s="2"/>
    </row>
    <row r="5" spans="1:12" ht="27.75" customHeight="1" x14ac:dyDescent="0.2">
      <c r="A5" s="2"/>
      <c r="B5" s="18"/>
      <c r="C5" s="18"/>
      <c r="D5" s="62"/>
      <c r="E5" s="62"/>
      <c r="F5" s="62"/>
      <c r="G5" s="19"/>
      <c r="H5" s="63"/>
      <c r="I5" s="63"/>
      <c r="J5" s="62"/>
      <c r="K5" s="62"/>
      <c r="L5" s="2"/>
    </row>
    <row r="6" spans="1:12" ht="27.75" customHeight="1" x14ac:dyDescent="0.25">
      <c r="A6" s="2"/>
      <c r="B6" s="64" t="s">
        <v>66</v>
      </c>
      <c r="C6" s="64"/>
      <c r="D6" s="64"/>
      <c r="E6" s="64"/>
      <c r="F6" s="64"/>
      <c r="G6" s="64"/>
      <c r="H6" s="64"/>
      <c r="I6" s="64"/>
      <c r="J6" s="64"/>
      <c r="K6" s="64"/>
      <c r="L6" s="2"/>
    </row>
    <row r="7" spans="1:12" ht="27.75" customHeight="1" x14ac:dyDescent="0.2">
      <c r="A7" s="2"/>
      <c r="B7" s="62"/>
      <c r="C7" s="62"/>
      <c r="D7" s="62"/>
      <c r="E7" s="62"/>
      <c r="F7" s="62"/>
      <c r="G7" s="62"/>
      <c r="H7" s="62"/>
      <c r="I7" s="62"/>
      <c r="J7" s="62"/>
      <c r="K7" s="62"/>
      <c r="L7" s="2"/>
    </row>
    <row r="8" spans="1:12" ht="27.75" customHeight="1" x14ac:dyDescent="0.2">
      <c r="A8" s="2"/>
      <c r="B8" s="17"/>
      <c r="C8" s="17"/>
      <c r="D8" s="17"/>
      <c r="E8" s="17"/>
      <c r="F8" s="17"/>
      <c r="G8" s="17"/>
      <c r="H8" s="17"/>
      <c r="I8" s="17"/>
      <c r="J8" s="17"/>
      <c r="K8" s="17"/>
      <c r="L8" s="2"/>
    </row>
    <row r="9" spans="1:12" ht="22.5" customHeight="1" x14ac:dyDescent="0.2">
      <c r="A9" s="2"/>
      <c r="B9" s="58" t="s">
        <v>67</v>
      </c>
      <c r="C9" s="58"/>
      <c r="D9" s="58"/>
      <c r="E9" s="59" t="s">
        <v>68</v>
      </c>
      <c r="F9" s="59"/>
      <c r="G9" s="59"/>
      <c r="H9" s="59"/>
      <c r="I9" s="59"/>
      <c r="J9" s="59"/>
      <c r="K9" s="59"/>
      <c r="L9" s="2"/>
    </row>
    <row r="10" spans="1:12" ht="46.9" customHeight="1" x14ac:dyDescent="0.2">
      <c r="A10" s="2"/>
      <c r="B10" s="53" t="s">
        <v>69</v>
      </c>
      <c r="C10" s="53"/>
      <c r="D10" s="53"/>
      <c r="E10" s="60" t="s">
        <v>70</v>
      </c>
      <c r="F10" s="60"/>
      <c r="G10" s="60"/>
      <c r="H10" s="60"/>
      <c r="I10" s="60"/>
      <c r="J10" s="60"/>
      <c r="K10" s="60"/>
      <c r="L10" s="2"/>
    </row>
    <row r="11" spans="1:12" ht="22.5" customHeight="1" x14ac:dyDescent="0.2">
      <c r="A11" s="2"/>
      <c r="B11" s="58" t="s">
        <v>71</v>
      </c>
      <c r="C11" s="58"/>
      <c r="D11" s="58"/>
      <c r="E11" s="61" t="s">
        <v>72</v>
      </c>
      <c r="F11" s="61"/>
      <c r="G11" s="61"/>
      <c r="H11" s="61"/>
      <c r="I11" s="61"/>
      <c r="J11" s="61"/>
      <c r="K11" s="61"/>
      <c r="L11" s="2"/>
    </row>
    <row r="12" spans="1:12" ht="16.5" customHeight="1" x14ac:dyDescent="0.2">
      <c r="A12" s="2"/>
      <c r="B12" s="53" t="s">
        <v>73</v>
      </c>
      <c r="C12" s="53"/>
      <c r="D12" s="53"/>
      <c r="E12" s="20" t="s">
        <v>74</v>
      </c>
      <c r="F12" s="21" t="s">
        <v>75</v>
      </c>
      <c r="G12" s="21" t="s">
        <v>76</v>
      </c>
      <c r="H12" s="21" t="s">
        <v>77</v>
      </c>
      <c r="I12" s="21" t="s">
        <v>78</v>
      </c>
      <c r="J12" s="21" t="s">
        <v>79</v>
      </c>
      <c r="K12" s="22" t="s">
        <v>80</v>
      </c>
      <c r="L12" s="2"/>
    </row>
    <row r="13" spans="1:12" ht="16.5" customHeight="1" x14ac:dyDescent="0.2">
      <c r="A13" s="2"/>
      <c r="B13" s="53"/>
      <c r="C13" s="53"/>
      <c r="D13" s="53"/>
      <c r="E13" s="23" t="s">
        <v>81</v>
      </c>
      <c r="F13" s="24" t="s">
        <v>82</v>
      </c>
      <c r="G13" s="24" t="s">
        <v>83</v>
      </c>
      <c r="H13" s="24" t="s">
        <v>84</v>
      </c>
      <c r="I13" s="24" t="s">
        <v>85</v>
      </c>
      <c r="J13" s="24" t="s">
        <v>86</v>
      </c>
      <c r="K13" s="25" t="s">
        <v>87</v>
      </c>
      <c r="L13" s="2"/>
    </row>
    <row r="14" spans="1:12" ht="16.5" customHeight="1" x14ac:dyDescent="0.2">
      <c r="A14" s="2"/>
      <c r="B14" s="54" t="s">
        <v>88</v>
      </c>
      <c r="C14" s="54"/>
      <c r="D14" s="54"/>
      <c r="E14" s="20" t="s">
        <v>89</v>
      </c>
      <c r="F14" s="21" t="s">
        <v>90</v>
      </c>
      <c r="G14" s="21" t="s">
        <v>91</v>
      </c>
      <c r="H14" s="21" t="s">
        <v>92</v>
      </c>
      <c r="I14" s="21" t="s">
        <v>93</v>
      </c>
      <c r="J14" s="21" t="s">
        <v>94</v>
      </c>
      <c r="K14" s="22" t="s">
        <v>95</v>
      </c>
      <c r="L14" s="2"/>
    </row>
    <row r="15" spans="1:12" ht="16.5" customHeight="1" x14ac:dyDescent="0.2">
      <c r="A15" s="2"/>
      <c r="B15" s="54"/>
      <c r="C15" s="54"/>
      <c r="D15" s="54"/>
      <c r="E15" s="26" t="s">
        <v>96</v>
      </c>
      <c r="F15" s="27" t="s">
        <v>97</v>
      </c>
      <c r="G15" s="27" t="s">
        <v>98</v>
      </c>
      <c r="H15" s="27" t="s">
        <v>99</v>
      </c>
      <c r="I15" s="27" t="s">
        <v>100</v>
      </c>
      <c r="J15" s="27" t="s">
        <v>101</v>
      </c>
      <c r="K15" s="28" t="s">
        <v>102</v>
      </c>
      <c r="L15" s="2"/>
    </row>
    <row r="16" spans="1:12" ht="16.5" customHeight="1" x14ac:dyDescent="0.2">
      <c r="A16" s="2"/>
      <c r="B16" s="54"/>
      <c r="C16" s="54"/>
      <c r="D16" s="54"/>
      <c r="E16" s="55" t="s">
        <v>103</v>
      </c>
      <c r="F16" s="55"/>
      <c r="G16" s="55"/>
      <c r="H16" s="55"/>
      <c r="I16" s="55"/>
      <c r="J16" s="55"/>
      <c r="K16" s="55"/>
      <c r="L16" s="2"/>
    </row>
    <row r="17" spans="1:12" ht="12.75" customHeight="1" x14ac:dyDescent="0.2">
      <c r="A17" s="13"/>
      <c r="B17" s="13"/>
      <c r="C17" s="2"/>
      <c r="D17" s="2"/>
      <c r="E17" s="2"/>
      <c r="F17" s="2"/>
      <c r="G17" s="2"/>
      <c r="H17" s="2"/>
      <c r="I17" s="2"/>
      <c r="J17" s="2"/>
      <c r="K17" s="2"/>
      <c r="L17" s="2"/>
    </row>
    <row r="18" spans="1:12" ht="35.25" customHeight="1" x14ac:dyDescent="0.2">
      <c r="A18" s="2"/>
      <c r="B18" s="2"/>
      <c r="C18" s="56" t="s">
        <v>104</v>
      </c>
      <c r="D18" s="56"/>
      <c r="E18" s="56"/>
      <c r="F18" s="56"/>
      <c r="G18" s="56"/>
      <c r="H18" s="56"/>
      <c r="I18" s="56"/>
      <c r="J18" s="29"/>
      <c r="K18" s="29"/>
      <c r="L18" s="2"/>
    </row>
    <row r="19" spans="1:12" ht="35.25" customHeight="1" x14ac:dyDescent="0.2">
      <c r="A19" s="2"/>
      <c r="B19" s="2"/>
      <c r="C19" s="57" t="s">
        <v>105</v>
      </c>
      <c r="D19" s="57"/>
      <c r="E19" s="57"/>
      <c r="F19" s="57"/>
      <c r="G19" s="57"/>
      <c r="H19" s="57"/>
      <c r="I19" s="57"/>
      <c r="J19" s="30"/>
      <c r="K19" s="30"/>
      <c r="L19" s="2"/>
    </row>
    <row r="20" spans="1:12" ht="64.349999999999994" customHeight="1" x14ac:dyDescent="0.2">
      <c r="A20" s="2"/>
      <c r="B20" s="2"/>
      <c r="C20" s="2"/>
      <c r="D20" s="2"/>
      <c r="E20" s="2"/>
      <c r="F20" s="2"/>
      <c r="G20" s="2"/>
      <c r="H20" s="2"/>
      <c r="I20" s="2"/>
      <c r="J20" s="2"/>
      <c r="K20" s="2"/>
      <c r="L20" s="2"/>
    </row>
  </sheetData>
  <sheetProtection algorithmName="SHA-512" hashValue="psC2DuU0HDQtVwbUMhSfeGOUP6sS+u2PIDRra6KrVlQDK07Nv3kG9wjGQU5qLjYD+EK+3afvspTfFdFzXzReqQ==" saltValue="OfluK/a8SV+gbaUhiwn5eg==" spinCount="100000" sheet="1" objects="1" scenarios="1"/>
  <mergeCells count="23">
    <mergeCell ref="B1:I2"/>
    <mergeCell ref="J1:K1"/>
    <mergeCell ref="J2:K2"/>
    <mergeCell ref="B3:K3"/>
    <mergeCell ref="D4:F4"/>
    <mergeCell ref="H4:I4"/>
    <mergeCell ref="J4:K4"/>
    <mergeCell ref="D5:F5"/>
    <mergeCell ref="H5:I5"/>
    <mergeCell ref="J5:K5"/>
    <mergeCell ref="B6:K6"/>
    <mergeCell ref="B7:K7"/>
    <mergeCell ref="B9:D9"/>
    <mergeCell ref="E9:K9"/>
    <mergeCell ref="B10:D10"/>
    <mergeCell ref="E10:K10"/>
    <mergeCell ref="B11:D11"/>
    <mergeCell ref="E11:K11"/>
    <mergeCell ref="B12:D13"/>
    <mergeCell ref="B14:D16"/>
    <mergeCell ref="E16:K16"/>
    <mergeCell ref="C18:I18"/>
    <mergeCell ref="C19:I19"/>
  </mergeCells>
  <hyperlinks>
    <hyperlink ref="C18" r:id="rId1" xr:uid="{00000000-0004-0000-0100-000000000000}"/>
    <hyperlink ref="C19" r:id="rId2" xr:uid="{00000000-0004-0000-0100-000001000000}"/>
  </hyperlinks>
  <pageMargins left="0.78749999999999998" right="0.78749999999999998" top="1.05277777777778" bottom="1.05277777777778" header="0.78749999999999998" footer="0.78749999999999998"/>
  <pageSetup paperSize="9" scale="54"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1315</TotalTime>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BA329 Configuration Table</vt:lpstr>
      <vt:lpstr>Help</vt:lpstr>
      <vt:lpstr>CustomerName</vt:lpstr>
      <vt:lpstr>CustomerOrderNo</vt:lpstr>
      <vt:lpstr>DespatchDate</vt:lpstr>
      <vt:lpstr>Issue</vt:lpstr>
      <vt:lpstr>ModelNo</vt:lpstr>
      <vt:lpstr>'BA329 Configuration Table'!Print_Area</vt:lpstr>
      <vt:lpstr>'BA329 Configuration Table'!Print_Titles</vt:lpstr>
      <vt:lpstr>PVar1</vt:lpstr>
      <vt:lpstr>PVar2</vt:lpstr>
      <vt:lpstr>PVar3</vt:lpstr>
      <vt:lpstr>PVar4</vt:lpstr>
      <vt:lpstr>PVar5</vt:lpstr>
      <vt:lpstr>PVar6</vt:lpstr>
      <vt:lpstr>PVar7</vt:lpstr>
      <vt:lpstr>PVar8</vt:lpstr>
      <vt:lpstr>SalesOrderNo</vt:lpstr>
      <vt:lpstr>UnitNo</vt:lpstr>
      <vt:lpstr>VersionNo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BA329 Configuration Table</dc:title>
  <dc:subject/>
  <dc:creator/>
  <dc:description/>
  <cp:lastModifiedBy>Oscar Trulock</cp:lastModifiedBy>
  <cp:revision>173</cp:revision>
  <dcterms:created xsi:type="dcterms:W3CDTF">2025-04-08T10:42:47Z</dcterms:created>
  <dcterms:modified xsi:type="dcterms:W3CDTF">2025-06-17T14:55:00Z</dcterms:modified>
  <dc:language>en-GB</dc:language>
</cp:coreProperties>
</file>